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ITSD\Downloads\"/>
    </mc:Choice>
  </mc:AlternateContent>
  <xr:revisionPtr revIDLastSave="0" documentId="8_{D5CE1C12-6253-4B1C-98BE-C127F4084E49}" xr6:coauthVersionLast="47" xr6:coauthVersionMax="47" xr10:uidLastSave="{00000000-0000-0000-0000-000000000000}"/>
  <bookViews>
    <workbookView xWindow="240" yWindow="1950" windowWidth="28560" windowHeight="11385" activeTab="1" xr2:uid="{00000000-000D-0000-FFFF-FFFF00000000}"/>
  </bookViews>
  <sheets>
    <sheet name="Dayworks" sheetId="6" r:id="rId1"/>
    <sheet name="BOQ" sheetId="2" r:id="rId2"/>
    <sheet name="QS Calculations" sheetId="5" state="hidden" r:id="rId3"/>
  </sheets>
  <externalReferences>
    <externalReference r:id="rId4"/>
  </externalReferences>
  <definedNames>
    <definedName name="Beg_Bal">'[1]Loan Amortization Schedule'!$C$18:$C$497</definedName>
    <definedName name="blah" hidden="1">{"Cover",#N/A,FALSE,"COVER (3)";"Articles",#N/A,FALSE,"AGREEMENT";"Prelimins",#N/A,FALSE,"PRELIMINARIES";"Dayworks",#N/A,FALSE,"DAYWORKS";"pcps",#N/A,FALSE,"P . C &amp; P . S";"Measured Work",#N/A,FALSE,"BOQ2 "}</definedName>
    <definedName name="End_Bal">'[1]Loan Amortization Schedule'!$I$18:$I$497</definedName>
    <definedName name="Extra_Pay">'[1]Loan Amortization Schedule'!$E$18:$E$497</definedName>
    <definedName name="Full_Print">'[1]Loan Amortization Schedule'!$A$1:$J$497</definedName>
    <definedName name="Header_Row">ROW('[1]Loan Amortization Schedule'!$17:$17)</definedName>
    <definedName name="Int">'[1]Loan Amortization Schedule'!$H$18:$H$497</definedName>
    <definedName name="Interest_Rate">'[1]Loan Amortization Schedule'!$D$6</definedName>
    <definedName name="Last_Row">IF(Values_Entered,Header_Row+Number_of_Payments,Header_Row)</definedName>
    <definedName name="Loan_Amount">'[1]Loan Amortization Schedule'!$D$5</definedName>
    <definedName name="Loan_Start">'[1]Loan Amortization Schedule'!$D$9</definedName>
    <definedName name="Loan_Years">'[1]Loan Amortization Schedule'!$D$7</definedName>
    <definedName name="Num_Pmt_Per_Year">'[1]Loan Amortization Schedule'!$D$8</definedName>
    <definedName name="Number_of_Payments">MATCH(0.01,End_Bal,-1)+1</definedName>
    <definedName name="Pay_Num">'[1]Loan Amortization Schedule'!$A$18:$A$497</definedName>
    <definedName name="Payment_Date">DATE(YEAR(Loan_Start),MONTH(Loan_Start)+Payment_Number,DAY(Loan_Start))</definedName>
    <definedName name="prelim" hidden="1">{#N/A,#N/A,TRUE,"MAIN BUILDING";#N/A,#N/A,TRUE,"BUILDING No.1";#N/A,#N/A,TRUE,"BUILDING No.2";#N/A,#N/A,TRUE,"BUILDING No.3"}</definedName>
    <definedName name="Princ">'[1]Loan Amortization Schedule'!$G$18:$G$497</definedName>
    <definedName name="_xlnm.Print_Area" localSheetId="1">BOQ!$B$1:$G$264</definedName>
    <definedName name="_xlnm.Print_Area" localSheetId="0">Dayworks!$B$1:$G$173</definedName>
    <definedName name="Print_Area_Reset">OFFSET(Full_Print,0,0,Last_Row)</definedName>
    <definedName name="_xlnm.Print_Titles" localSheetId="1">BOQ!$1:$5</definedName>
    <definedName name="_xlnm.Print_Titles" localSheetId="0">Dayworks!$1:$5</definedName>
    <definedName name="Reinforcement" hidden="1">{"Cover",#N/A,FALSE,"COVER (3)";"Articles",#N/A,FALSE,"AGREEMENT";"Prelimins",#N/A,FALSE,"PRELIMINARIES";"Dayworks",#N/A,FALSE,"DAYWORKS";"pcps",#N/A,FALSE,"P . C &amp; P . S";"Measured Work",#N/A,FALSE,"BOQ2 "}</definedName>
    <definedName name="Sched_Pay">'[1]Loan Amortization Schedule'!$D$18:$D$497</definedName>
    <definedName name="Scheduled_Extra_Payments">'[1]Loan Amortization Schedule'!$D$10</definedName>
    <definedName name="Scheduled_Monthly_Payment">'[1]Loan Amortization Schedule'!$J$5</definedName>
    <definedName name="tender" hidden="1">{"PRELIM",#N/A,TRUE,"Prelims";"DAYWK",#N/A,TRUE,"Day Works";"PCPS",#N/A,TRUE,"P . C &amp; P . S";"QUALIFY",#N/A,TRUE,"QUALIFICATION";"MBTENDER",#N/A,TRUE,"MAIN BLDG";"WRTENDER",#N/A,TRUE,"WASHROOM TENDER";"GENSUM",#N/A,TRUE,"GEN.SUMMARY"}</definedName>
    <definedName name="Total_Pay">'[1]Loan Amortization Schedule'!$F$18:$F$497</definedName>
    <definedName name="Values_Entered">IF(Loan_Amount*Interest_Rate*Loan_Years*Loan_Start&gt;0,1,0)</definedName>
    <definedName name="wrn.BOQ._.Estimate." hidden="1">{"Cover",#N/A,FALSE,"COVER (3)";"Articles",#N/A,FALSE,"AGREEMENT";"Prelimins",#N/A,FALSE,"PRELIMINARIES";"Dayworks",#N/A,FALSE,"DAYWORKS";"pcps",#N/A,FALSE,"P . C &amp; P . S";"Measured Work",#N/A,FALSE,"BOQ2 "}</definedName>
    <definedName name="wrn.Contract._.Document." hidden="1">{"cover",#N/A,FALSE,"COVER (4)";"Agreement",#N/A,FALSE,"AGREEMENT (2)";"Prelimins",#N/A,FALSE,"PRELIMINARIES";"Dayworks",#N/A,FALSE,"DAYWORKS (2)";"PCPS",#N/A,FALSE,"P . C &amp; P . S (2)";"schedule of rates",#N/A,FALSE,"SCHEDULE (2)"}</definedName>
    <definedName name="wrn.PRELIM." hidden="1">{#N/A,#N/A,TRUE,"MAIN BUILDING";#N/A,#N/A,TRUE,"BUILDING No.1";#N/A,#N/A,TRUE,"BUILDING No.2";#N/A,#N/A,TRUE,"BUILDING No.3"}</definedName>
    <definedName name="wrn.TENDERDOC." hidden="1">{"PRELIM",#N/A,TRUE,"Prelims";"DAYWK",#N/A,TRUE,"Day Works";"PCPS",#N/A,TRUE,"P . C &amp; P . S";"QUALIFY",#N/A,TRUE,"QUALIFICATION";"MBTENDER",#N/A,TRUE,"MAIN BLDG";"WRTENDER",#N/A,TRUE,"WASHROOM TENDER";"GENSUM",#N/A,TRUE,"GEN.SUMMARY"}</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0" i="6" l="1"/>
  <c r="G118" i="6"/>
  <c r="G75" i="2"/>
  <c r="G81" i="2"/>
  <c r="G79" i="2"/>
  <c r="G179" i="2"/>
  <c r="E173" i="2"/>
  <c r="G173" i="2" s="1"/>
  <c r="E176" i="2"/>
  <c r="G176" i="2" s="1"/>
  <c r="G170" i="2"/>
  <c r="G168" i="2"/>
  <c r="G181" i="2" l="1"/>
  <c r="G139" i="2" l="1"/>
  <c r="G192" i="2"/>
  <c r="G156" i="6" l="1"/>
  <c r="G154" i="6"/>
  <c r="G152" i="6"/>
  <c r="G150" i="6"/>
  <c r="G158" i="6" s="1"/>
  <c r="G160" i="6" s="1"/>
  <c r="G116" i="6"/>
  <c r="G114" i="6"/>
  <c r="G112" i="6"/>
  <c r="G110" i="6"/>
  <c r="G68" i="6"/>
  <c r="G66" i="6"/>
  <c r="G64" i="6"/>
  <c r="G62" i="6"/>
  <c r="G60" i="6"/>
  <c r="G58" i="6"/>
  <c r="G56" i="6"/>
  <c r="G54" i="6"/>
  <c r="G52" i="6"/>
  <c r="G82" i="6" l="1"/>
  <c r="G84" i="6" s="1"/>
  <c r="G88" i="6" s="1"/>
  <c r="G165" i="6" s="1"/>
  <c r="G123" i="6"/>
  <c r="G125" i="6" s="1"/>
  <c r="G129" i="6" s="1"/>
  <c r="G167" i="6" s="1"/>
  <c r="G162" i="6"/>
  <c r="G169" i="6" s="1"/>
  <c r="G173" i="6" l="1"/>
  <c r="G238" i="2" s="1"/>
  <c r="G148" i="2" l="1"/>
  <c r="G133" i="2"/>
  <c r="G137" i="2" l="1"/>
  <c r="G150" i="2"/>
  <c r="G209" i="2" l="1"/>
  <c r="G211" i="2" l="1"/>
  <c r="J59" i="5"/>
  <c r="K59" i="5" s="1"/>
  <c r="C67" i="5"/>
  <c r="F67" i="5" s="1"/>
  <c r="C66" i="5"/>
  <c r="F66" i="5" s="1"/>
  <c r="G67" i="5" s="1"/>
  <c r="G204" i="2" l="1"/>
  <c r="G207" i="2"/>
  <c r="C47" i="5"/>
  <c r="J47" i="5" s="1"/>
  <c r="C62" i="5"/>
  <c r="K62" i="5" s="1"/>
  <c r="G59" i="5"/>
  <c r="D58" i="5"/>
  <c r="J58" i="5" s="1"/>
  <c r="K58" i="5" s="1"/>
  <c r="K60" i="5" s="1"/>
  <c r="J48" i="5"/>
  <c r="C53" i="5"/>
  <c r="G53" i="5" s="1"/>
  <c r="E52" i="5"/>
  <c r="E50" i="5"/>
  <c r="C51" i="5"/>
  <c r="G51" i="5" s="1"/>
  <c r="C52" i="5"/>
  <c r="J52" i="5" s="1"/>
  <c r="J53" i="5" s="1"/>
  <c r="C50" i="5"/>
  <c r="J50" i="5" s="1"/>
  <c r="J51" i="5" s="1"/>
  <c r="G48" i="5"/>
  <c r="G45" i="5"/>
  <c r="G135" i="2" l="1"/>
  <c r="G58" i="5"/>
  <c r="G60" i="5" s="1"/>
  <c r="N45" i="5"/>
  <c r="G62" i="5"/>
  <c r="G50" i="5"/>
  <c r="G47" i="5"/>
  <c r="G52" i="5"/>
  <c r="T21" i="5"/>
  <c r="H27" i="5"/>
  <c r="Q21" i="5"/>
  <c r="Q18" i="5"/>
  <c r="R18" i="5" s="1"/>
  <c r="F18" i="5"/>
  <c r="H18" i="5" s="1"/>
  <c r="F12" i="5"/>
  <c r="K12" i="5" s="1"/>
  <c r="M21" i="5"/>
  <c r="K18" i="5"/>
  <c r="F8" i="5"/>
  <c r="F9" i="5"/>
  <c r="F6" i="5"/>
  <c r="L6" i="5" s="1"/>
  <c r="C17" i="5"/>
  <c r="Q17" i="5" s="1"/>
  <c r="E27" i="5"/>
  <c r="F27" i="5" s="1"/>
  <c r="E5" i="5"/>
  <c r="C7" i="5"/>
  <c r="F7" i="5" s="1"/>
  <c r="E14" i="5"/>
  <c r="M14" i="5" s="1"/>
  <c r="E4" i="5"/>
  <c r="L4" i="5" s="1"/>
  <c r="E3" i="5"/>
  <c r="L3" i="5" s="1"/>
  <c r="E24" i="5"/>
  <c r="K24" i="5" s="1"/>
  <c r="E25" i="5"/>
  <c r="R25" i="5" s="1"/>
  <c r="E30" i="5"/>
  <c r="F30" i="5" s="1"/>
  <c r="H30" i="5" s="1"/>
  <c r="E29" i="5"/>
  <c r="E26" i="5"/>
  <c r="R26" i="5" s="1"/>
  <c r="E22" i="5"/>
  <c r="P22" i="5" s="1"/>
  <c r="R22" i="5" s="1"/>
  <c r="E32" i="5"/>
  <c r="M32" i="5" s="1"/>
  <c r="G54" i="5" l="1"/>
  <c r="F22" i="5"/>
  <c r="I5" i="5"/>
  <c r="S5" i="5"/>
  <c r="Q14" i="5"/>
  <c r="L5" i="5"/>
  <c r="L36" i="5" s="1"/>
  <c r="F14" i="5"/>
  <c r="I7" i="5"/>
  <c r="S7" i="5"/>
  <c r="I6" i="5"/>
  <c r="S6" i="5"/>
  <c r="I3" i="5"/>
  <c r="H3" i="5" s="1"/>
  <c r="S3" i="5"/>
  <c r="I9" i="5"/>
  <c r="S9" i="5"/>
  <c r="M36" i="5"/>
  <c r="M39" i="5" s="1"/>
  <c r="I4" i="5"/>
  <c r="S4" i="5"/>
  <c r="I8" i="5"/>
  <c r="S8" i="5"/>
  <c r="K26" i="5"/>
  <c r="K27" i="5"/>
  <c r="K30" i="5"/>
  <c r="Q32" i="5"/>
  <c r="R30" i="5"/>
  <c r="R17" i="5"/>
  <c r="K17" i="5"/>
  <c r="F17" i="5"/>
  <c r="P24" i="5"/>
  <c r="F24" i="5"/>
  <c r="H24" i="5" s="1"/>
  <c r="P27" i="5"/>
  <c r="F25" i="5"/>
  <c r="H25" i="5" s="1"/>
  <c r="J12" i="5"/>
  <c r="J36" i="5" s="1"/>
  <c r="P26" i="5"/>
  <c r="R24" i="5"/>
  <c r="F26" i="5"/>
  <c r="H26" i="5" s="1"/>
  <c r="K22" i="5"/>
  <c r="P25" i="5"/>
  <c r="R27" i="5"/>
  <c r="P30" i="5"/>
  <c r="K25" i="5"/>
  <c r="F32" i="5"/>
  <c r="K9" i="5"/>
  <c r="K8" i="5"/>
  <c r="K6" i="5"/>
  <c r="N3" i="5"/>
  <c r="N9" i="5"/>
  <c r="N8" i="5"/>
  <c r="N7" i="5"/>
  <c r="K4" i="5"/>
  <c r="N6" i="5"/>
  <c r="K7" i="5"/>
  <c r="K5" i="5"/>
  <c r="N5" i="5"/>
  <c r="K3" i="5"/>
  <c r="N4" i="5"/>
  <c r="P3" i="5" l="1"/>
  <c r="R3" i="5" s="1"/>
  <c r="I36" i="5"/>
  <c r="L39" i="5"/>
  <c r="P9" i="5"/>
  <c r="R9" i="5" s="1"/>
  <c r="H9" i="5"/>
  <c r="F19" i="5"/>
  <c r="H17" i="5"/>
  <c r="T17" i="5"/>
  <c r="T32" i="5"/>
  <c r="O32" i="5"/>
  <c r="O36" i="5" s="1"/>
  <c r="P8" i="5"/>
  <c r="R8" i="5" s="1"/>
  <c r="H8" i="5"/>
  <c r="P7" i="5"/>
  <c r="R7" i="5" s="1"/>
  <c r="H7" i="5"/>
  <c r="S36" i="5"/>
  <c r="P4" i="5"/>
  <c r="R4" i="5" s="1"/>
  <c r="H4" i="5"/>
  <c r="P6" i="5"/>
  <c r="R6" i="5" s="1"/>
  <c r="H6" i="5"/>
  <c r="P5" i="5"/>
  <c r="R5" i="5" s="1"/>
  <c r="H5" i="5"/>
  <c r="M40" i="5"/>
  <c r="T22" i="5"/>
  <c r="H22" i="5"/>
  <c r="F28" i="5"/>
  <c r="Q36" i="5"/>
  <c r="K36" i="5"/>
  <c r="N36" i="5"/>
  <c r="R36" i="5" l="1"/>
  <c r="G213" i="2" s="1"/>
  <c r="L40" i="5"/>
  <c r="H36" i="5"/>
  <c r="T36" i="5"/>
  <c r="P36" i="5"/>
  <c r="S39" i="5"/>
  <c r="S40" i="5" s="1"/>
  <c r="G215" i="2" l="1"/>
  <c r="G190" i="2" l="1"/>
  <c r="G145" i="2" l="1"/>
  <c r="G198" i="2"/>
  <c r="G243" i="2" s="1"/>
  <c r="G143" i="2"/>
  <c r="G90" i="2"/>
  <c r="G162" i="2" l="1"/>
  <c r="G186" i="2"/>
  <c r="G242" i="2" s="1"/>
  <c r="G85" i="2"/>
  <c r="G129" i="2"/>
  <c r="G240" i="2" s="1"/>
  <c r="G239" i="2" l="1"/>
  <c r="G235" i="2"/>
  <c r="G244" i="2" s="1"/>
  <c r="G241" i="2"/>
  <c r="G245" i="2" l="1"/>
  <c r="G248" i="2" s="1"/>
  <c r="G250" i="2" s="1"/>
  <c r="G264" i="2" l="1"/>
</calcChain>
</file>

<file path=xl/sharedStrings.xml><?xml version="1.0" encoding="utf-8"?>
<sst xmlns="http://schemas.openxmlformats.org/spreadsheetml/2006/main" count="525" uniqueCount="323">
  <si>
    <t>GOVERNMENT OF ST VINCENT AND THE GRENADINES</t>
  </si>
  <si>
    <t>MINISTRY OF TRANSPORT &amp; WORKS</t>
  </si>
  <si>
    <t>BILLS OF QUANTITIES</t>
  </si>
  <si>
    <t>Item</t>
  </si>
  <si>
    <t xml:space="preserve">Clause </t>
  </si>
  <si>
    <t xml:space="preserve">DAY WORKS </t>
  </si>
  <si>
    <t>Preamble</t>
  </si>
  <si>
    <t>A</t>
  </si>
  <si>
    <t xml:space="preserve">DAYWORKS- LABOUR </t>
  </si>
  <si>
    <t>B</t>
  </si>
  <si>
    <t>The amount of wage paid at the rates applicable to workmen engaged on day-work.</t>
  </si>
  <si>
    <t>C</t>
  </si>
  <si>
    <t>The time for Labour will be calculated when the actual works are being done, unless previously authorised. This time would exclude meal breaks and rest periods.</t>
  </si>
  <si>
    <t>D</t>
  </si>
  <si>
    <t>The time of gangers (charge hands) actually doing the work with the gangs will be measured, but not the time of the foremen or other supervisory personnel.</t>
  </si>
  <si>
    <t>E</t>
  </si>
  <si>
    <r>
      <t xml:space="preserve">The Contractor shall be entitled to payment in respect of the total time the labour is employed on day-work, calculated at the basic rate entered by him in the </t>
    </r>
    <r>
      <rPr>
        <b/>
        <sz val="11"/>
        <rFont val="Arial"/>
        <family val="2"/>
      </rPr>
      <t>Schedule of Day-work Rates: 1 Labour</t>
    </r>
    <r>
      <rPr>
        <sz val="11"/>
        <rFont val="Arial"/>
        <family val="2"/>
      </rPr>
      <t>, together with an additional percentage payment on basic rates representing the Contractor’s profit, overhead, etc, as described below.</t>
    </r>
  </si>
  <si>
    <t>F</t>
  </si>
  <si>
    <t>The basic rates for labour shall cover all direct costs to the Contractor, including (but not limited to) the amount of wages paid to such labour, transportation time, overtime, subsistence allowances and any sums paid to or on behalf of such labour for social benefits in accordance with St. Vincent and the Grenadines labour laws. The basic rates will be payable in Eastern Caribbean (EC) currency only.</t>
  </si>
  <si>
    <t>G</t>
  </si>
  <si>
    <t xml:space="preserve"> The cost of overtime, where specifically ordered or subsequently sanctioned in writing by the Project Manager’s Representative, to be worked on day-work.</t>
  </si>
  <si>
    <t xml:space="preserve">DW/ </t>
  </si>
  <si>
    <t xml:space="preserve">Item </t>
  </si>
  <si>
    <t>Description</t>
  </si>
  <si>
    <t>Unit</t>
  </si>
  <si>
    <t xml:space="preserve">Quantity </t>
  </si>
  <si>
    <t>Rate</t>
  </si>
  <si>
    <t>Amount</t>
  </si>
  <si>
    <t>DAYWORK- LABOUR</t>
  </si>
  <si>
    <t xml:space="preserve">Cont'd </t>
  </si>
  <si>
    <t>Ganger</t>
  </si>
  <si>
    <t>Hr</t>
  </si>
  <si>
    <t>Labour</t>
  </si>
  <si>
    <t>Mason</t>
  </si>
  <si>
    <t>Carpenter</t>
  </si>
  <si>
    <t>Driver for vehicle up to 10 tons</t>
  </si>
  <si>
    <t>Excavator  Operator</t>
  </si>
  <si>
    <t>Loader Operator</t>
  </si>
  <si>
    <t>H</t>
  </si>
  <si>
    <t>Backhoe Operator</t>
  </si>
  <si>
    <t>J</t>
  </si>
  <si>
    <t>Dumper Operator</t>
  </si>
  <si>
    <t xml:space="preserve">Sub-Total </t>
  </si>
  <si>
    <t>K</t>
  </si>
  <si>
    <t>Percentage adjustment to Provisional sum for Daywork labour</t>
  </si>
  <si>
    <t>%</t>
  </si>
  <si>
    <t xml:space="preserve">Carried to Summary </t>
  </si>
  <si>
    <t xml:space="preserve">DAY-WORKS   (Cont'd)  </t>
  </si>
  <si>
    <t>Day-work material</t>
  </si>
  <si>
    <r>
      <t xml:space="preserve">The Contractor shall be entitled to payment in respect of materials used for day-work (except for materials for which the cost is included in the percentage addition to labour costs as detailed heretofore_, at the basic rates entered by him in the </t>
    </r>
    <r>
      <rPr>
        <b/>
        <sz val="11"/>
        <rFont val="Arial"/>
        <family val="2"/>
      </rPr>
      <t>Schedule of Day-works Rates: 2 Material,</t>
    </r>
    <r>
      <rPr>
        <sz val="11"/>
        <rFont val="Arial"/>
        <family val="2"/>
      </rPr>
      <t xml:space="preserve"> together with an additional percentage payment on the basic rates to cover overhead charges and profit, as follows:</t>
    </r>
  </si>
  <si>
    <t>                i.      The cost of material at market prices, including delivery to the site.</t>
  </si>
  <si>
    <t>                ii.     The basic rates shall be stated in Eastern Caribbean (EC) currency and payments made in the same currency.</t>
  </si>
  <si>
    <t>                         in the same currency.</t>
  </si>
  <si>
    <t xml:space="preserve">DAYWORK- MATERIAL </t>
  </si>
  <si>
    <t>CY</t>
  </si>
  <si>
    <t>25 mm aggregate</t>
  </si>
  <si>
    <t>150 mm concrete blocks</t>
  </si>
  <si>
    <t>NR</t>
  </si>
  <si>
    <t xml:space="preserve">200 mm concrete blocks </t>
  </si>
  <si>
    <t>Day-work Contractor’s Equipment</t>
  </si>
  <si>
    <r>
      <t xml:space="preserve">The Contractor shall be entitled to payments in respect of Contractor’s Equipment already on Site and employed on day-work at the basic rental rates entered by him in the </t>
    </r>
    <r>
      <rPr>
        <b/>
        <sz val="11"/>
        <rFont val="Arial"/>
        <family val="2"/>
      </rPr>
      <t xml:space="preserve">Schedule of Day-work rates: 3. Contractor’s Equipment. </t>
    </r>
  </si>
  <si>
    <t xml:space="preserve">Said rates shall be deemed to included due and complete allowance for depreciation, interest, indemnity, and insurance, repairs, maintenance, supplies, fuel, lubricants, and other consumables, and all overhead, profit, and administrative cost related to the use of such equipment. </t>
  </si>
  <si>
    <t>In calculating the payment due to the Contractor for Contractor’s Equipment employed on day-work, only the actual number of working hours will be eligible for payment, except that where applicable and agreed with the Project Manager, the travelling time from the part of the Site where the Contractor’s Equipment was located when ordered by the Project Manager to be employed on day-work and the time for return journey thereof shall be included for payment.</t>
  </si>
  <si>
    <t>The Basic rental rates for the Contractor’s Equipment employed on day-work shall be stated in Eastern Caribbean (EC) currency.</t>
  </si>
  <si>
    <t>Excavator</t>
  </si>
  <si>
    <t>DAY</t>
  </si>
  <si>
    <t>Compactor / Vibrator (4 Tonne minimum)</t>
  </si>
  <si>
    <t>Concrete Mixer (6m3 minimum)</t>
  </si>
  <si>
    <t>Dumper Truck (4 Tonne minimum)</t>
  </si>
  <si>
    <t>DAYWORK- EQUIPMENT</t>
  </si>
  <si>
    <t xml:space="preserve">Page </t>
  </si>
  <si>
    <t xml:space="preserve">Nr. </t>
  </si>
  <si>
    <t xml:space="preserve">Amount </t>
  </si>
  <si>
    <t>DW /</t>
  </si>
  <si>
    <t>DW/</t>
  </si>
  <si>
    <t xml:space="preserve">DAY WORK </t>
  </si>
  <si>
    <t>Carried to GENERAL SUMMARY</t>
  </si>
  <si>
    <t xml:space="preserve">Unit </t>
  </si>
  <si>
    <t>Quantity</t>
  </si>
  <si>
    <t>Rate EC$</t>
  </si>
  <si>
    <t>Amount EC$</t>
  </si>
  <si>
    <t>PREAMBLE</t>
  </si>
  <si>
    <t>Location and Description of the Works:</t>
  </si>
  <si>
    <t>i.</t>
  </si>
  <si>
    <t xml:space="preserve">The Method Statement and program of works, submitted along with the tender, should indicate but not limited to the process and schedule of construction, the resources that will be employed, and time period for the construction of the works. </t>
  </si>
  <si>
    <t>ii</t>
  </si>
  <si>
    <t xml:space="preserve">The contractor is strongly advised to attend the pre-tender meeting as scheduled in the "Invitation to Tender", to visit the site and to familiarize themselves with the local conditions before construction to avoid any misconceptions. </t>
  </si>
  <si>
    <t>Demolition and Site clearance:</t>
  </si>
  <si>
    <t>iii</t>
  </si>
  <si>
    <t>This work is to be designed and quantified at the discretion of the Contractor.</t>
  </si>
  <si>
    <t>General Items:</t>
  </si>
  <si>
    <t>B.</t>
  </si>
  <si>
    <t>C.</t>
  </si>
  <si>
    <t>D.</t>
  </si>
  <si>
    <t>E.</t>
  </si>
  <si>
    <t>BQ/</t>
  </si>
  <si>
    <t>CLASS A: GENERAL ITEMS</t>
  </si>
  <si>
    <t>Contractual Requirement</t>
  </si>
  <si>
    <t>A110.0</t>
  </si>
  <si>
    <t>Sum</t>
  </si>
  <si>
    <t>A120.0</t>
  </si>
  <si>
    <t xml:space="preserve">Insurance for the Works </t>
  </si>
  <si>
    <t>A130.0</t>
  </si>
  <si>
    <t>Third party insurance</t>
  </si>
  <si>
    <t>Specified Requirements, all in accordance with Engineer's Specifications</t>
  </si>
  <si>
    <t>A233.1</t>
  </si>
  <si>
    <t xml:space="preserve">Equipment for use by Engineer's Staff, Survey Equipment, include for Establishment, Removal and Maintenance during construction. </t>
  </si>
  <si>
    <t>A242.1</t>
  </si>
  <si>
    <t xml:space="preserve">Attendance upon Engineer's Staff, Chainmen and the like, Time Related Charge </t>
  </si>
  <si>
    <t>A250.1</t>
  </si>
  <si>
    <t xml:space="preserve">Testing of materials, including site tests and observations: permeability, groundwater level, plate bearing capacities and the like all in accordance with Engineer's Specifications </t>
  </si>
  <si>
    <t>A.250.2</t>
  </si>
  <si>
    <t xml:space="preserve">Testing of Works, carried out after the issue of the Certificate of Substantial Completion </t>
  </si>
  <si>
    <t>Method-Related Charges  Accommodation and Buildings, (clause 1.22)</t>
  </si>
  <si>
    <t>A311.1</t>
  </si>
  <si>
    <t xml:space="preserve">Offices, Fixed Charge </t>
  </si>
  <si>
    <t>A315.1</t>
  </si>
  <si>
    <t>Canteens and Mess rooms, Fixed Charge</t>
  </si>
  <si>
    <t>Method-Related Charges, Services</t>
  </si>
  <si>
    <t>A321.1</t>
  </si>
  <si>
    <t>Electricity; Time-related</t>
  </si>
  <si>
    <t>A322.1</t>
  </si>
  <si>
    <t>A323.1</t>
  </si>
  <si>
    <t>Security; Time-related</t>
  </si>
  <si>
    <t>A390.1</t>
  </si>
  <si>
    <t xml:space="preserve">Provision and removal of project sign boards in accordance with Engineer's Specifications </t>
  </si>
  <si>
    <t>A390.2</t>
  </si>
  <si>
    <t>N/A</t>
  </si>
  <si>
    <t xml:space="preserve">CLASS A: GENERAL ITEMS </t>
  </si>
  <si>
    <t xml:space="preserve">Carried to GRAND SUMMARY </t>
  </si>
  <si>
    <t>CLASS D: DEMOLITION AND SITE CLEARANCE</t>
  </si>
  <si>
    <t xml:space="preserve">General clearance:  initial, @ practical completion and final </t>
  </si>
  <si>
    <t>SY</t>
  </si>
  <si>
    <t xml:space="preserve">Sum </t>
  </si>
  <si>
    <t xml:space="preserve">CLASS E: EARTHWORKS </t>
  </si>
  <si>
    <t xml:space="preserve">Preparation of excavated surfaces, material other than topsoil rock or artificial hard material </t>
  </si>
  <si>
    <t>E522.1</t>
  </si>
  <si>
    <t xml:space="preserve">Rock </t>
  </si>
  <si>
    <t xml:space="preserve">Filling </t>
  </si>
  <si>
    <t xml:space="preserve">CLASS F: INSITU CONCRETE </t>
  </si>
  <si>
    <t>LF</t>
  </si>
  <si>
    <t>CLASS I: PIPEWORK- PIPES</t>
  </si>
  <si>
    <t>I111.1</t>
  </si>
  <si>
    <t>Carried to GRAND SUMMARY</t>
  </si>
  <si>
    <t>CLASS R:  ROADS &amp; PAVINGS</t>
  </si>
  <si>
    <t>GRAND SUMMARY</t>
  </si>
  <si>
    <t xml:space="preserve">Page Nr. </t>
  </si>
  <si>
    <t>EC$</t>
  </si>
  <si>
    <t xml:space="preserve">DAYWORKS </t>
  </si>
  <si>
    <t xml:space="preserve"> DW/</t>
  </si>
  <si>
    <t xml:space="preserve">BQ/ </t>
  </si>
  <si>
    <t>CLASS F: INSITU CONCRETE</t>
  </si>
  <si>
    <t>SUB TOTAL</t>
  </si>
  <si>
    <t>ADJUSTMENT ITEM</t>
  </si>
  <si>
    <t>`</t>
  </si>
  <si>
    <t>1.1</t>
  </si>
  <si>
    <t>1.2</t>
  </si>
  <si>
    <t>1.3</t>
  </si>
  <si>
    <t>1.4</t>
  </si>
  <si>
    <t>R415.1</t>
  </si>
  <si>
    <t>R444.1</t>
  </si>
  <si>
    <t>L.F.</t>
  </si>
  <si>
    <t xml:space="preserve">SUB-TOTAL </t>
  </si>
  <si>
    <t>The tenderer may insert a lump sum addition or deduction against the adjustment item given in the Grand Summary in adjustment of the total of the priced Bill of Quantities.</t>
  </si>
  <si>
    <t xml:space="preserve">Dwg. No. 128- detail no. 1 : 3'-0" x 3'-0" R.C. Blockwork box drain </t>
  </si>
  <si>
    <t xml:space="preserve">Dwg. No. 128- detail no. 2 : 3'-0" x 3'-0" R.C. Blockwork box drain with slipper </t>
  </si>
  <si>
    <t xml:space="preserve">Dwg. No. 128- detail no. 3 : Proposed 6'-0" wide swale drain </t>
  </si>
  <si>
    <t xml:space="preserve">Dwg. No. 128- detail no. 4 : 3'-0" x 3'-0" R.C. Culvert </t>
  </si>
  <si>
    <t xml:space="preserve">Dwg. No. 128- detail no. 5 : 3'-0" wide swale drain </t>
  </si>
  <si>
    <t xml:space="preserve">Dwg. No. 128- detail no. 6 : Typical Curb and slipper </t>
  </si>
  <si>
    <t xml:space="preserve">Dwg. No. 128- detail no. 7 : Typical upstand curb </t>
  </si>
  <si>
    <t xml:space="preserve">Dwg. No. 128- detail no. 8 : Typical drop curb and slipper </t>
  </si>
  <si>
    <t>@ Sta. 5+25</t>
  </si>
  <si>
    <t>@ Sta. 8+50</t>
  </si>
  <si>
    <t>@ Sta. 15+50</t>
  </si>
  <si>
    <t>@ Sta. 17+50</t>
  </si>
  <si>
    <t xml:space="preserve">Between </t>
  </si>
  <si>
    <t>@ Sta. 19+50</t>
  </si>
  <si>
    <t xml:space="preserve">Dwg. No. 130- detail no. 7 Rubble retaining wall </t>
  </si>
  <si>
    <t>@ Sta 5+75</t>
  </si>
  <si>
    <t>On culvert @ Sta 8+50</t>
  </si>
  <si>
    <t xml:space="preserve">R.C. Roadway </t>
  </si>
  <si>
    <t xml:space="preserve">Exc. For fdn </t>
  </si>
  <si>
    <t>Exc. To formation</t>
  </si>
  <si>
    <t>Filling with exc. Mat.</t>
  </si>
  <si>
    <t xml:space="preserve">Filling to embankments </t>
  </si>
  <si>
    <t xml:space="preserve">R.C. Road </t>
  </si>
  <si>
    <t xml:space="preserve">Entrances - minor </t>
  </si>
  <si>
    <t>Preparation of Roadway</t>
  </si>
  <si>
    <t>Prep of supporting structures</t>
  </si>
  <si>
    <t xml:space="preserve">BRC Fabric Mesh </t>
  </si>
  <si>
    <t>Foundations</t>
  </si>
  <si>
    <t xml:space="preserve">Concrete Works </t>
  </si>
  <si>
    <t xml:space="preserve">Walls </t>
  </si>
  <si>
    <t xml:space="preserve">Suspended Slabs </t>
  </si>
  <si>
    <t xml:space="preserve">Blinding </t>
  </si>
  <si>
    <t xml:space="preserve">Reinforcement </t>
  </si>
  <si>
    <t xml:space="preserve">Minor Entrances </t>
  </si>
  <si>
    <t xml:space="preserve">Reinforced Concrete carriageway, broom finish to the following thickness: 6" </t>
  </si>
  <si>
    <t xml:space="preserve">Base </t>
  </si>
  <si>
    <t xml:space="preserve">Generally </t>
  </si>
  <si>
    <t xml:space="preserve">Notwithstanding the provisions of the CESMM3 the contractor is to include in his rates for working space where deemed necessary and any measures he may deem necessary to protect works </t>
  </si>
  <si>
    <t>Roadway, slipper and swale drains</t>
  </si>
  <si>
    <t>E634.1</t>
  </si>
  <si>
    <t>GENERAL SUMMARY</t>
  </si>
  <si>
    <r>
      <t>Method-Related Charge</t>
    </r>
    <r>
      <rPr>
        <sz val="10"/>
        <rFont val="Arial"/>
        <family val="2"/>
      </rPr>
      <t>' means the sum for an item inserted in the Bill of Quantities by the Tenderer in accordance with paragraph 7.2 of the CESMM3</t>
    </r>
  </si>
  <si>
    <r>
      <t>Time-Related Charge</t>
    </r>
    <r>
      <rPr>
        <sz val="10"/>
        <rFont val="Arial"/>
        <family val="2"/>
      </rPr>
      <t>' means a Method-Related Charge for work the cost of which is to be considered as proportional to the length of time taken to execute the work.</t>
    </r>
  </si>
  <si>
    <r>
      <rPr>
        <b/>
        <sz val="10"/>
        <rFont val="Arial"/>
        <family val="2"/>
      </rPr>
      <t>Fixed Charge</t>
    </r>
    <r>
      <rPr>
        <sz val="10"/>
        <rFont val="Arial"/>
        <family val="2"/>
      </rPr>
      <t>' means a Method-Related Charge which is not a Time-Related Charge.</t>
    </r>
  </si>
  <si>
    <r>
      <t xml:space="preserve">The </t>
    </r>
    <r>
      <rPr>
        <b/>
        <sz val="10"/>
        <rFont val="Arial"/>
        <family val="2"/>
      </rPr>
      <t xml:space="preserve">Contractor </t>
    </r>
    <r>
      <rPr>
        <sz val="10"/>
        <rFont val="Arial"/>
        <family val="2"/>
      </rPr>
      <t>shall be paid for these charges in Interim Valuations in the same manner as he is paid for measured work. All priced Method-related Charges must be fully described, including the resources expected to be used and the particular items of Permanent or Temporary Works to which the item relates.</t>
    </r>
  </si>
  <si>
    <t xml:space="preserve">Part No. </t>
  </si>
  <si>
    <t xml:space="preserve">Carried To  FORM OF TENDER </t>
  </si>
  <si>
    <t>R529.0</t>
  </si>
  <si>
    <t>Exp</t>
  </si>
  <si>
    <t>Contraction</t>
  </si>
  <si>
    <t xml:space="preserve">BRIDGE WORKS </t>
  </si>
  <si>
    <t>Concrete in apron slab</t>
  </si>
  <si>
    <t xml:space="preserve">Concrete in apron footing </t>
  </si>
  <si>
    <t xml:space="preserve">Underpinning </t>
  </si>
  <si>
    <t xml:space="preserve">Left </t>
  </si>
  <si>
    <t xml:space="preserve">Right </t>
  </si>
  <si>
    <t xml:space="preserve">Sides </t>
  </si>
  <si>
    <t>Stay in place (prov.)</t>
  </si>
  <si>
    <t xml:space="preserve">Rip Rap Protection </t>
  </si>
  <si>
    <t xml:space="preserve">Formwork </t>
  </si>
  <si>
    <t xml:space="preserve">Preparation of Surfaces </t>
  </si>
  <si>
    <t xml:space="preserve">Conc. Exc. </t>
  </si>
  <si>
    <t xml:space="preserve">Bould + Exc. </t>
  </si>
  <si>
    <t>Upstream</t>
  </si>
  <si>
    <t xml:space="preserve">Down Stream </t>
  </si>
  <si>
    <t xml:space="preserve">Boulder Pack </t>
  </si>
  <si>
    <t xml:space="preserve">20 mm in river bed protection </t>
  </si>
  <si>
    <t xml:space="preserve">Lbs </t>
  </si>
  <si>
    <t>Occupational Safety and Health Requirements &amp; Environmenet Management Plan</t>
  </si>
  <si>
    <t xml:space="preserve">A294 </t>
  </si>
  <si>
    <t xml:space="preserve">A295 </t>
  </si>
  <si>
    <t xml:space="preserve">Environmental Management Plan &amp; Health and Safety Plan. </t>
  </si>
  <si>
    <t xml:space="preserve">sum </t>
  </si>
  <si>
    <t>Implementation of Health and Safety Plan [for duration of the contract period.</t>
  </si>
  <si>
    <t>mths</t>
  </si>
  <si>
    <t>Water; Time-related</t>
  </si>
  <si>
    <t>1.0</t>
  </si>
  <si>
    <t>2.0</t>
  </si>
  <si>
    <t>3.0</t>
  </si>
  <si>
    <t>3.1</t>
  </si>
  <si>
    <t>3.2</t>
  </si>
  <si>
    <t>4.0</t>
  </si>
  <si>
    <t>3.3</t>
  </si>
  <si>
    <t>3.4</t>
  </si>
  <si>
    <t>3.5</t>
  </si>
  <si>
    <t>4.1</t>
  </si>
  <si>
    <t>4.3</t>
  </si>
  <si>
    <t>Steel Fabric Reinforcement to BS4483, Nominal specification: A252 BRC</t>
  </si>
  <si>
    <t xml:space="preserve">Polyvinyl Chloride (PVC) pipes, nominal bore: not exceeding 200 mm (0'-4"), as weeper holes in existing walls, average length 1'-0", making good walls on completion </t>
  </si>
  <si>
    <t>R415.2</t>
  </si>
  <si>
    <t>R415.3</t>
  </si>
  <si>
    <t xml:space="preserve">VAT Inclusive </t>
  </si>
  <si>
    <t xml:space="preserve">Dust Control Measures, Time related </t>
  </si>
  <si>
    <t xml:space="preserve">CONTINGENCIES (15%) to be used as directed by the Project Manager / Contract Administrator </t>
  </si>
  <si>
    <t xml:space="preserve">Sub-bases, flexible road base and surfacing </t>
  </si>
  <si>
    <t>R115.1</t>
  </si>
  <si>
    <t>Granular Material DTp Specified graded crushed stone road base; depth 200mm, carriageway and slipper drain rolled and conpacted.</t>
  </si>
  <si>
    <t>1,400 x 14'-5" wide (average) reinforced concrete carriageway</t>
  </si>
  <si>
    <t xml:space="preserve">The site is located at the Arnos Vale Sports Complex along the earthen section of the Ring Road. Works include but are not limited to the following </t>
  </si>
  <si>
    <t xml:space="preserve">Supply an installation of granular base where require </t>
  </si>
  <si>
    <t>Excavation and stockpiling of existing earthen surface to depth as required</t>
  </si>
  <si>
    <t xml:space="preserve">Support and drainage works as described </t>
  </si>
  <si>
    <t>Bonds and Guarantees</t>
  </si>
  <si>
    <t xml:space="preserve">Existing drainage system  along roadway and leading to sea </t>
  </si>
  <si>
    <t xml:space="preserve">Drainage structures </t>
  </si>
  <si>
    <t xml:space="preserve">Generally, selected excacated material other than topsoil, rock or artificial hard material, over site, in layers not exceeding 6" thick </t>
  </si>
  <si>
    <t xml:space="preserve">Ch. 4+53- 8+67: Under Double Decker Stand- finished smooth </t>
  </si>
  <si>
    <t xml:space="preserve">Ch. 0+00- 4+53: Admin Building (Roundabout) intersection to Double Decker </t>
  </si>
  <si>
    <t xml:space="preserve">Ch. 8+67- 14+00: from Double Decker to Frank Thomas Pavillion  </t>
  </si>
  <si>
    <t>MINISTRY OF TRANSPORT, WORKS, LANDS &amp; PHYSICAL PLANNING</t>
  </si>
  <si>
    <t>VAT INCLUSIVE</t>
  </si>
  <si>
    <t xml:space="preserve">300 mm concrete blocks </t>
  </si>
  <si>
    <t>Reference should be made to Clause 13.6 of the General Conditions. Work shall not be executed on a day-work basis except by written order of the Project Manager. Bidders shall enter basic rates for day-work items in the Schedule, which rates shall apply to any quantity of day-work ordered by the Project Manager.  Nominal quantities have been indicated against each item of day-work, and the extended total for Day-work shall be carried forward as a Provision Sum to the Summary Total Bid Amount. Unless otherwise adjusted, payments for day-work shall be subject to price adjustment in accordance with the provisions in the Conditions of Contract.</t>
  </si>
  <si>
    <t xml:space="preserve">High yeild reinforcement steel &lt;25 mm </t>
  </si>
  <si>
    <t>TONNE</t>
  </si>
  <si>
    <t xml:space="preserve">High yeild reinforcement steel &gt;25 mm </t>
  </si>
  <si>
    <t>I111.2</t>
  </si>
  <si>
    <t>Notwithstading the provisions of the CESSM3, French Drain as per detail shall be inclusive of all necessary perforated pipework, granular fill material, bedding and geotextile, cross sectional area 2'-4" x 2'-0" high</t>
  </si>
  <si>
    <t xml:space="preserve">General, excavated topsoil over site as instructed, not exceeding 3" thick </t>
  </si>
  <si>
    <t>E631.1</t>
  </si>
  <si>
    <t>E411.1</t>
  </si>
  <si>
    <t>E422.1</t>
  </si>
  <si>
    <t>E422.2</t>
  </si>
  <si>
    <t>E522.2</t>
  </si>
  <si>
    <t>Joints in concrete pavement, control joints, as per drawing details</t>
  </si>
  <si>
    <t>E422.3</t>
  </si>
  <si>
    <t xml:space="preserve">General excavation, excavate topsoil - roadway, depth, not exceeding 3" thick </t>
  </si>
  <si>
    <t>General excavation, earthen road surface reduced by 6" deep commencing at ground level, include for stockpiling excavated material  onsite as instructed by Engineer</t>
  </si>
  <si>
    <t>General excavation, earthen road surface reduced by 6" commencing at reduced level</t>
  </si>
  <si>
    <t xml:space="preserve">General excavation, material other than topsoil , rock or atificial hard material, depth, not exceeding 7'-0" </t>
  </si>
  <si>
    <t xml:space="preserve">The following, all provisional </t>
  </si>
  <si>
    <t>Lbs</t>
  </si>
  <si>
    <t>A420.1</t>
  </si>
  <si>
    <t>EC$ 10,000 for Engineer's Equipment</t>
  </si>
  <si>
    <t>A420.2</t>
  </si>
  <si>
    <t>Percentage adjustment to Provisional Sum for Engineering Equipment.</t>
  </si>
  <si>
    <t xml:space="preserve">EC$ 25,000 for Supply and installation of Secondary Holding Tanks as overflow for existing septic tanks  </t>
  </si>
  <si>
    <t>A420.3</t>
  </si>
  <si>
    <t>A420.4</t>
  </si>
  <si>
    <t xml:space="preserve">Percentage adjustment to Provisional Sum for Secondary Holding Tank </t>
  </si>
  <si>
    <t>D100.1</t>
  </si>
  <si>
    <t xml:space="preserve">Provisional Sums, Other Provisional Sums  to be used as directed by the Engineer/ Contract Administrator-  paid on a cost plus basis </t>
  </si>
  <si>
    <t>G144.1</t>
  </si>
  <si>
    <t xml:space="preserve">Concrete Ancillaries </t>
  </si>
  <si>
    <t>G524.3</t>
  </si>
  <si>
    <t>F221.1</t>
  </si>
  <si>
    <t>F263.1</t>
  </si>
  <si>
    <t>F511.1</t>
  </si>
  <si>
    <t>Placing of Concrete, reinforced:</t>
  </si>
  <si>
    <t>F624.1</t>
  </si>
  <si>
    <t xml:space="preserve">Placing of Concrete, mass, 2" thick blinding, generally </t>
  </si>
  <si>
    <t xml:space="preserve">Provision of Concrete designed mix Grade: C10, cement to BS 12, 3/8" (10 mm) aggregate to blinding not exceeding 2" thick to box drains, inlets  </t>
  </si>
  <si>
    <t xml:space="preserve">Provision of Concrete, designed mix, Grade: C30, cement to BS 12, 20 mm to box drains, inlets  </t>
  </si>
  <si>
    <t xml:space="preserve">Concrete Provision </t>
  </si>
  <si>
    <t xml:space="preserve">Concrete Placing </t>
  </si>
  <si>
    <t xml:space="preserve">Box drains, drop inlets, curbs  </t>
  </si>
  <si>
    <t xml:space="preserve">Reinforcement deformed high yield steel 
bars to BS 4449, nominal size;12 mm (1/2") in Box Drain, Inlets, </t>
  </si>
  <si>
    <t>Formwork: rough finish,  plain vertical: to side of drop inlets, box drain, curbs walls, generally</t>
  </si>
  <si>
    <t>Improvement to Arnos Vale Sports Complex: Lot 3: Upgrade of the Earthen Ring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</si>
</sst>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00_-;\-* #,##0.00_-;_-* &quot;-&quot;??_-;_-@_-"/>
    <numFmt numFmtId="165" formatCode="0.0"/>
    <numFmt numFmtId="166" formatCode="_-&quot;$&quot;* #,##0.00_-;\-&quot;$&quot;* #,##0.00_-;_-&quot;$&quot;* &quot;-&quot;??_-;_-@_-"/>
    <numFmt numFmtId="167" formatCode="_-* #,##0.0_-;\-* #,##0.0_-;_-* &quot;-&quot;??_-;_-@_-"/>
    <numFmt numFmtId="168" formatCode="_(* #,##0_);_(* \(#,##0\);_(* &quot;-&quot;??_);_(@_)"/>
  </numFmts>
  <fonts count="32" x14ac:knownFonts="1">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u/>
      <sz val="10"/>
      <name val="Arial"/>
      <family val="2"/>
    </font>
    <font>
      <sz val="10"/>
      <color theme="0"/>
      <name val="Arial"/>
      <family val="2"/>
    </font>
    <font>
      <sz val="11"/>
      <color theme="1"/>
      <name val="Arial"/>
      <family val="2"/>
    </font>
    <font>
      <sz val="11"/>
      <name val="Arial"/>
      <family val="2"/>
    </font>
    <font>
      <b/>
      <u/>
      <sz val="11"/>
      <color theme="1"/>
      <name val="Arial"/>
      <family val="2"/>
    </font>
    <font>
      <b/>
      <u/>
      <sz val="11"/>
      <name val="Arial"/>
      <family val="2"/>
    </font>
    <font>
      <b/>
      <sz val="11"/>
      <color theme="1"/>
      <name val="Arial"/>
      <family val="2"/>
    </font>
    <font>
      <b/>
      <sz val="10"/>
      <color theme="1"/>
      <name val="Arial"/>
      <family val="2"/>
    </font>
    <font>
      <sz val="12"/>
      <name val="Arial"/>
      <family val="2"/>
    </font>
    <font>
      <sz val="10"/>
      <name val="Times New Roman"/>
      <family val="1"/>
    </font>
    <font>
      <b/>
      <u/>
      <sz val="10"/>
      <name val="Arial"/>
      <family val="2"/>
    </font>
    <font>
      <b/>
      <i/>
      <sz val="10"/>
      <name val="Arial"/>
      <family val="2"/>
    </font>
    <font>
      <sz val="10"/>
      <color rgb="FFFF0000"/>
      <name val="Arial"/>
      <family val="2"/>
    </font>
    <font>
      <sz val="11"/>
      <color theme="1"/>
      <name val="Agency FB"/>
      <family val="2"/>
    </font>
    <font>
      <b/>
      <sz val="11"/>
      <color rgb="FFFA7D00"/>
      <name val="Agency FB"/>
      <family val="2"/>
    </font>
    <font>
      <sz val="11"/>
      <color rgb="FF3F3F76"/>
      <name val="Agency FB"/>
      <family val="2"/>
    </font>
    <font>
      <sz val="10"/>
      <name val="Calibri"/>
      <family val="1"/>
      <scheme val="minor"/>
    </font>
    <font>
      <b/>
      <u/>
      <sz val="10"/>
      <name val="Times New Roman"/>
      <family val="1"/>
    </font>
    <font>
      <b/>
      <sz val="11"/>
      <color theme="1"/>
      <name val="Calibri"/>
      <family val="2"/>
      <scheme val="minor"/>
    </font>
    <font>
      <b/>
      <i/>
      <sz val="11"/>
      <color theme="1"/>
      <name val="Calibri"/>
      <family val="2"/>
      <scheme val="minor"/>
    </font>
    <font>
      <b/>
      <i/>
      <sz val="11"/>
      <color rgb="FFFF0000"/>
      <name val="Calibri"/>
      <family val="2"/>
      <scheme val="minor"/>
    </font>
    <font>
      <sz val="10"/>
      <color rgb="FF00B050"/>
      <name val="Arial"/>
      <family val="2"/>
    </font>
    <font>
      <sz val="10"/>
      <name val="Calibri"/>
      <family val="2"/>
      <scheme val="minor"/>
    </font>
    <font>
      <b/>
      <sz val="12"/>
      <name val="Arial"/>
      <family val="2"/>
    </font>
    <font>
      <b/>
      <u/>
      <sz val="11"/>
      <color theme="1"/>
      <name val="Calibri"/>
      <family val="2"/>
      <scheme val="minor"/>
    </font>
    <font>
      <sz val="8"/>
      <name val="Calibri"/>
      <family val="2"/>
      <scheme val="minor"/>
    </font>
    <font>
      <b/>
      <i/>
      <u/>
      <sz val="10"/>
      <name val="Arial"/>
      <family val="2"/>
    </font>
  </fonts>
  <fills count="8">
    <fill>
      <patternFill patternType="none"/>
    </fill>
    <fill>
      <patternFill patternType="gray125"/>
    </fill>
    <fill>
      <patternFill patternType="solid">
        <fgColor theme="0"/>
        <bgColor indexed="64"/>
      </patternFill>
    </fill>
    <fill>
      <patternFill patternType="solid">
        <fgColor rgb="FFFFCC99"/>
      </patternFill>
    </fill>
    <fill>
      <patternFill patternType="solid">
        <fgColor rgb="FFF2F2F2"/>
      </patternFill>
    </fill>
    <fill>
      <patternFill patternType="solid">
        <fgColor theme="6" tint="0.79998168889431442"/>
        <bgColor theme="6" tint="0.79998168889431442"/>
      </patternFill>
    </fill>
    <fill>
      <patternFill patternType="solid">
        <fgColor theme="2"/>
        <bgColor indexed="64"/>
      </patternFill>
    </fill>
    <fill>
      <patternFill patternType="solid">
        <fgColor theme="2" tint="-9.9978637043366805E-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auto="1"/>
      </left>
      <right style="medium">
        <color auto="1"/>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s>
  <cellStyleXfs count="24">
    <xf numFmtId="0" fontId="0" fillId="0" borderId="0"/>
    <xf numFmtId="164" fontId="1" fillId="0" borderId="0" applyFont="0" applyFill="0" applyBorder="0" applyAlignment="0" applyProtection="0"/>
    <xf numFmtId="166"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13" fillId="0" borderId="0"/>
    <xf numFmtId="0" fontId="14" fillId="0" borderId="0"/>
    <xf numFmtId="0" fontId="2" fillId="0" borderId="0"/>
    <xf numFmtId="43" fontId="1" fillId="0" borderId="0" applyFont="0" applyFill="0" applyBorder="0" applyAlignment="0" applyProtection="0"/>
    <xf numFmtId="164" fontId="1" fillId="0" borderId="0" applyFont="0" applyFill="0" applyBorder="0" applyAlignment="0" applyProtection="0"/>
    <xf numFmtId="0" fontId="18" fillId="5" borderId="0" applyNumberFormat="0" applyBorder="0" applyAlignment="0" applyProtection="0"/>
    <xf numFmtId="0" fontId="19" fillId="4" borderId="20" applyNumberFormat="0" applyAlignment="0" applyProtection="0"/>
    <xf numFmtId="0" fontId="20" fillId="3" borderId="20" applyNumberFormat="0" applyAlignment="0" applyProtection="0"/>
    <xf numFmtId="0" fontId="2" fillId="0" borderId="0"/>
    <xf numFmtId="0" fontId="1" fillId="0" borderId="0"/>
    <xf numFmtId="0" fontId="21" fillId="0" borderId="0"/>
    <xf numFmtId="9" fontId="2" fillId="0" borderId="0" applyFont="0" applyFill="0" applyBorder="0" applyAlignment="0" applyProtection="0"/>
    <xf numFmtId="0" fontId="22" fillId="0" borderId="0"/>
    <xf numFmtId="9"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422">
    <xf numFmtId="0" fontId="0" fillId="0" borderId="0" xfId="0"/>
    <xf numFmtId="0" fontId="2" fillId="0" borderId="2" xfId="4" applyBorder="1" applyAlignment="1">
      <alignment horizontal="center" vertical="top"/>
    </xf>
    <xf numFmtId="0" fontId="2" fillId="0" borderId="0" xfId="4" applyAlignment="1">
      <alignment horizontal="center" vertical="top"/>
    </xf>
    <xf numFmtId="0" fontId="2" fillId="0" borderId="7" xfId="4" applyBorder="1" applyAlignment="1">
      <alignment horizontal="center" vertical="top"/>
    </xf>
    <xf numFmtId="0" fontId="3" fillId="0" borderId="9" xfId="3" applyFont="1" applyBorder="1" applyAlignment="1">
      <alignment horizontal="center" vertical="top"/>
    </xf>
    <xf numFmtId="0" fontId="3" fillId="0" borderId="10" xfId="3" applyFont="1" applyBorder="1" applyAlignment="1">
      <alignment horizontal="left" vertical="top"/>
    </xf>
    <xf numFmtId="0" fontId="3" fillId="0" borderId="10" xfId="3" applyFont="1" applyBorder="1" applyAlignment="1">
      <alignment horizontal="center" vertical="top"/>
    </xf>
    <xf numFmtId="0" fontId="7" fillId="0" borderId="0" xfId="3" applyFont="1" applyAlignment="1">
      <alignment vertical="top"/>
    </xf>
    <xf numFmtId="0" fontId="8" fillId="0" borderId="12" xfId="3" applyFont="1" applyBorder="1" applyAlignment="1">
      <alignment horizontal="center" vertical="top"/>
    </xf>
    <xf numFmtId="0" fontId="3" fillId="0" borderId="0" xfId="4" applyFont="1" applyAlignment="1">
      <alignment horizontal="right" vertical="top"/>
    </xf>
    <xf numFmtId="0" fontId="8" fillId="0" borderId="0" xfId="3" applyFont="1" applyAlignment="1">
      <alignment horizontal="center" vertical="top"/>
    </xf>
    <xf numFmtId="0" fontId="7" fillId="0" borderId="12" xfId="3" applyFont="1" applyBorder="1" applyAlignment="1">
      <alignment horizontal="center" vertical="top"/>
    </xf>
    <xf numFmtId="0" fontId="9" fillId="0" borderId="0" xfId="3" applyFont="1" applyAlignment="1">
      <alignment vertical="top" wrapText="1"/>
    </xf>
    <xf numFmtId="0" fontId="7" fillId="0" borderId="0" xfId="3" applyFont="1" applyAlignment="1">
      <alignment horizontal="center" vertical="top"/>
    </xf>
    <xf numFmtId="0" fontId="3" fillId="0" borderId="0" xfId="3" applyFont="1" applyAlignment="1">
      <alignment horizontal="left" vertical="top" wrapText="1"/>
    </xf>
    <xf numFmtId="0" fontId="8" fillId="0" borderId="0" xfId="3" applyFont="1" applyAlignment="1">
      <alignment vertical="top" wrapText="1"/>
    </xf>
    <xf numFmtId="0" fontId="10" fillId="0" borderId="0" xfId="3" applyFont="1" applyAlignment="1">
      <alignment vertical="top" wrapText="1"/>
    </xf>
    <xf numFmtId="0" fontId="7" fillId="0" borderId="0" xfId="3" applyFont="1" applyAlignment="1">
      <alignment vertical="top" wrapText="1"/>
    </xf>
    <xf numFmtId="0" fontId="3" fillId="0" borderId="0" xfId="3" applyFont="1" applyAlignment="1">
      <alignment vertical="top" wrapText="1"/>
    </xf>
    <xf numFmtId="0" fontId="7" fillId="0" borderId="13" xfId="3" applyFont="1" applyBorder="1" applyAlignment="1">
      <alignment horizontal="center" vertical="top"/>
    </xf>
    <xf numFmtId="0" fontId="8" fillId="0" borderId="7" xfId="3" applyFont="1" applyBorder="1" applyAlignment="1">
      <alignment vertical="top" wrapText="1"/>
    </xf>
    <xf numFmtId="0" fontId="7" fillId="0" borderId="9" xfId="3" applyFont="1" applyBorder="1" applyAlignment="1">
      <alignment horizontal="center" vertical="top"/>
    </xf>
    <xf numFmtId="0" fontId="8" fillId="0" borderId="10" xfId="3" applyFont="1" applyBorder="1" applyAlignment="1">
      <alignment vertical="top" wrapText="1"/>
    </xf>
    <xf numFmtId="0" fontId="7" fillId="0" borderId="10" xfId="3" applyFont="1" applyBorder="1" applyAlignment="1">
      <alignment horizontal="right" vertical="top"/>
    </xf>
    <xf numFmtId="0" fontId="8" fillId="0" borderId="10" xfId="3" applyFont="1" applyBorder="1" applyAlignment="1">
      <alignment horizontal="left" vertical="top" wrapText="1"/>
    </xf>
    <xf numFmtId="0" fontId="7" fillId="0" borderId="2" xfId="3" applyFont="1" applyBorder="1" applyAlignment="1">
      <alignment horizontal="center" vertical="top"/>
    </xf>
    <xf numFmtId="0" fontId="8" fillId="0" borderId="2" xfId="3" applyFont="1" applyBorder="1" applyAlignment="1">
      <alignment vertical="top" wrapText="1"/>
    </xf>
    <xf numFmtId="0" fontId="7" fillId="0" borderId="2" xfId="3" applyFont="1" applyBorder="1" applyAlignment="1">
      <alignment horizontal="right" vertical="top"/>
    </xf>
    <xf numFmtId="0" fontId="11" fillId="0" borderId="0" xfId="3" applyFont="1" applyAlignment="1">
      <alignment vertical="top"/>
    </xf>
    <xf numFmtId="0" fontId="11" fillId="0" borderId="9" xfId="3" applyFont="1" applyBorder="1" applyAlignment="1">
      <alignment horizontal="center" vertical="top"/>
    </xf>
    <xf numFmtId="0" fontId="11" fillId="0" borderId="10" xfId="3" applyFont="1" applyBorder="1" applyAlignment="1">
      <alignment vertical="top"/>
    </xf>
    <xf numFmtId="0" fontId="11" fillId="0" borderId="9" xfId="3" applyFont="1" applyBorder="1" applyAlignment="1">
      <alignment vertical="top"/>
    </xf>
    <xf numFmtId="0" fontId="7" fillId="0" borderId="12" xfId="3" applyFont="1" applyBorder="1" applyAlignment="1">
      <alignment vertical="top"/>
    </xf>
    <xf numFmtId="0" fontId="7" fillId="0" borderId="0" xfId="3" applyFont="1" applyAlignment="1">
      <alignment horizontal="right" vertical="top"/>
    </xf>
    <xf numFmtId="0" fontId="7" fillId="0" borderId="16" xfId="3" applyFont="1" applyBorder="1" applyAlignment="1">
      <alignment horizontal="center" vertical="top"/>
    </xf>
    <xf numFmtId="0" fontId="7" fillId="0" borderId="16" xfId="3" applyFont="1" applyBorder="1" applyAlignment="1">
      <alignment vertical="top"/>
    </xf>
    <xf numFmtId="0" fontId="12" fillId="0" borderId="0" xfId="3" applyFont="1" applyAlignment="1">
      <alignment vertical="top" wrapText="1"/>
    </xf>
    <xf numFmtId="0" fontId="7" fillId="0" borderId="7" xfId="3" applyFont="1" applyBorder="1" applyAlignment="1">
      <alignment vertical="top"/>
    </xf>
    <xf numFmtId="0" fontId="7" fillId="0" borderId="13" xfId="3" applyFont="1" applyBorder="1" applyAlignment="1">
      <alignment vertical="top"/>
    </xf>
    <xf numFmtId="0" fontId="11" fillId="0" borderId="2" xfId="3" applyFont="1" applyBorder="1" applyAlignment="1">
      <alignment vertical="top"/>
    </xf>
    <xf numFmtId="0" fontId="7" fillId="0" borderId="7" xfId="3" applyFont="1" applyBorder="1" applyAlignment="1">
      <alignment horizontal="right" vertical="top"/>
    </xf>
    <xf numFmtId="0" fontId="8" fillId="0" borderId="0" xfId="3" applyFont="1" applyAlignment="1">
      <alignment horizontal="left" vertical="top" wrapText="1"/>
    </xf>
    <xf numFmtId="0" fontId="11" fillId="0" borderId="12" xfId="3" applyFont="1" applyBorder="1" applyAlignment="1">
      <alignment horizontal="center" vertical="top"/>
    </xf>
    <xf numFmtId="0" fontId="11" fillId="0" borderId="12" xfId="3" applyFont="1" applyBorder="1" applyAlignment="1">
      <alignment vertical="top"/>
    </xf>
    <xf numFmtId="0" fontId="7" fillId="0" borderId="12" xfId="3" applyFont="1" applyBorder="1" applyAlignment="1">
      <alignment vertical="top" wrapText="1"/>
    </xf>
    <xf numFmtId="0" fontId="7" fillId="0" borderId="12" xfId="3" applyFont="1" applyBorder="1" applyAlignment="1">
      <alignment horizontal="center" vertical="top" wrapText="1"/>
    </xf>
    <xf numFmtId="0" fontId="7" fillId="0" borderId="13" xfId="3" applyFont="1" applyBorder="1" applyAlignment="1">
      <alignment vertical="top" wrapText="1"/>
    </xf>
    <xf numFmtId="0" fontId="7" fillId="0" borderId="2" xfId="3" applyFont="1" applyBorder="1" applyAlignment="1">
      <alignment vertical="top"/>
    </xf>
    <xf numFmtId="0" fontId="8" fillId="0" borderId="0" xfId="3" applyFont="1" applyAlignment="1">
      <alignment horizontal="left" vertical="top"/>
    </xf>
    <xf numFmtId="0" fontId="12" fillId="0" borderId="7" xfId="3" applyFont="1" applyBorder="1" applyAlignment="1">
      <alignment vertical="top" wrapText="1"/>
    </xf>
    <xf numFmtId="0" fontId="7" fillId="0" borderId="13" xfId="3" applyFont="1" applyBorder="1" applyAlignment="1">
      <alignment horizontal="center" vertical="top" wrapText="1"/>
    </xf>
    <xf numFmtId="0" fontId="8" fillId="0" borderId="0" xfId="3" applyFont="1" applyAlignment="1">
      <alignment vertical="top"/>
    </xf>
    <xf numFmtId="0" fontId="11" fillId="0" borderId="19" xfId="3" applyFont="1" applyBorder="1" applyAlignment="1">
      <alignment horizontal="center" vertical="top"/>
    </xf>
    <xf numFmtId="0" fontId="7" fillId="0" borderId="4" xfId="3" applyFont="1" applyBorder="1" applyAlignment="1">
      <alignment horizontal="center" vertical="top"/>
    </xf>
    <xf numFmtId="0" fontId="8" fillId="0" borderId="12" xfId="3" applyFont="1" applyBorder="1" applyAlignment="1">
      <alignment vertical="top" wrapText="1"/>
    </xf>
    <xf numFmtId="0" fontId="10" fillId="0" borderId="12" xfId="3" applyFont="1" applyBorder="1" applyAlignment="1">
      <alignment vertical="top" wrapText="1"/>
    </xf>
    <xf numFmtId="0" fontId="11" fillId="0" borderId="4" xfId="3" applyFont="1" applyBorder="1" applyAlignment="1">
      <alignment horizontal="center" vertical="top"/>
    </xf>
    <xf numFmtId="0" fontId="11" fillId="0" borderId="0" xfId="3" applyFont="1" applyAlignment="1">
      <alignment horizontal="center" vertical="top" wrapText="1"/>
    </xf>
    <xf numFmtId="0" fontId="3" fillId="0" borderId="12" xfId="3" applyFont="1" applyBorder="1" applyAlignment="1">
      <alignment horizontal="center" vertical="top" wrapText="1"/>
    </xf>
    <xf numFmtId="0" fontId="3" fillId="0" borderId="12" xfId="3" applyFont="1" applyBorder="1" applyAlignment="1">
      <alignment vertical="top" wrapText="1"/>
    </xf>
    <xf numFmtId="0" fontId="11" fillId="0" borderId="0" xfId="3" applyFont="1" applyAlignment="1">
      <alignment vertical="top" wrapText="1"/>
    </xf>
    <xf numFmtId="0" fontId="7" fillId="0" borderId="1" xfId="3" applyFont="1" applyBorder="1" applyAlignment="1">
      <alignment horizontal="center" vertical="top"/>
    </xf>
    <xf numFmtId="0" fontId="11" fillId="0" borderId="1" xfId="3" applyFont="1" applyBorder="1" applyAlignment="1">
      <alignment vertical="top"/>
    </xf>
    <xf numFmtId="0" fontId="7" fillId="0" borderId="6" xfId="3" applyFont="1" applyBorder="1" applyAlignment="1">
      <alignment horizontal="center" vertical="top"/>
    </xf>
    <xf numFmtId="0" fontId="11" fillId="0" borderId="6" xfId="3" applyFont="1" applyBorder="1" applyAlignment="1">
      <alignment vertical="top"/>
    </xf>
    <xf numFmtId="0" fontId="0" fillId="0" borderId="0" xfId="0" applyAlignment="1">
      <alignment vertical="top" wrapText="1"/>
    </xf>
    <xf numFmtId="0" fontId="0" fillId="0" borderId="0" xfId="0" applyAlignment="1">
      <alignment vertical="top"/>
    </xf>
    <xf numFmtId="0" fontId="0" fillId="0" borderId="0" xfId="0" quotePrefix="1" applyAlignment="1">
      <alignment vertical="top" wrapText="1"/>
    </xf>
    <xf numFmtId="0" fontId="0" fillId="0" borderId="0" xfId="0" applyAlignment="1">
      <alignment horizontal="right" vertical="top"/>
    </xf>
    <xf numFmtId="0" fontId="0" fillId="0" borderId="0" xfId="0" quotePrefix="1" applyAlignment="1">
      <alignment horizontal="left" vertical="top" wrapText="1" indent="1"/>
    </xf>
    <xf numFmtId="0" fontId="23" fillId="0" borderId="0" xfId="0" applyFont="1" applyAlignment="1">
      <alignment vertical="top" wrapText="1"/>
    </xf>
    <xf numFmtId="0" fontId="23" fillId="0" borderId="0" xfId="0" applyFont="1" applyAlignment="1">
      <alignment vertical="top"/>
    </xf>
    <xf numFmtId="164" fontId="0" fillId="0" borderId="0" xfId="1" applyFont="1" applyAlignment="1">
      <alignment vertical="top"/>
    </xf>
    <xf numFmtId="164" fontId="0" fillId="0" borderId="0" xfId="1" applyFont="1" applyAlignment="1">
      <alignment vertical="top" wrapText="1"/>
    </xf>
    <xf numFmtId="164" fontId="23" fillId="0" borderId="0" xfId="0" applyNumberFormat="1" applyFont="1" applyAlignment="1">
      <alignment vertical="top"/>
    </xf>
    <xf numFmtId="0" fontId="0" fillId="0" borderId="0" xfId="0" applyAlignment="1">
      <alignment horizontal="left" vertical="top" wrapText="1"/>
    </xf>
    <xf numFmtId="0" fontId="0" fillId="0" borderId="0" xfId="0" quotePrefix="1" applyAlignment="1">
      <alignment horizontal="left" vertical="top" wrapText="1"/>
    </xf>
    <xf numFmtId="164" fontId="23" fillId="0" borderId="0" xfId="1" applyFont="1" applyAlignment="1">
      <alignment horizontal="right" vertical="top"/>
    </xf>
    <xf numFmtId="164" fontId="0" fillId="0" borderId="0" xfId="0" applyNumberFormat="1" applyAlignment="1">
      <alignment vertical="top"/>
    </xf>
    <xf numFmtId="164" fontId="24" fillId="0" borderId="0" xfId="1" applyFont="1" applyAlignment="1">
      <alignment vertical="top"/>
    </xf>
    <xf numFmtId="164" fontId="25" fillId="0" borderId="0" xfId="1" applyFont="1" applyAlignment="1">
      <alignment horizontal="right" vertical="top"/>
    </xf>
    <xf numFmtId="164" fontId="23" fillId="0" borderId="0" xfId="1" applyFont="1" applyAlignment="1">
      <alignment vertical="top"/>
    </xf>
    <xf numFmtId="164" fontId="1" fillId="0" borderId="0" xfId="1" applyFont="1" applyAlignment="1">
      <alignment vertical="top"/>
    </xf>
    <xf numFmtId="0" fontId="29" fillId="0" borderId="0" xfId="0" applyFont="1" applyAlignment="1">
      <alignment vertical="top" wrapText="1"/>
    </xf>
    <xf numFmtId="0" fontId="0" fillId="0" borderId="0" xfId="0" quotePrefix="1" applyAlignment="1">
      <alignment vertical="top"/>
    </xf>
    <xf numFmtId="165" fontId="2" fillId="0" borderId="2" xfId="11" applyNumberFormat="1" applyFont="1" applyFill="1" applyBorder="1" applyAlignment="1" applyProtection="1">
      <alignment horizontal="center" vertical="top"/>
    </xf>
    <xf numFmtId="166" fontId="2" fillId="0" borderId="2" xfId="21" applyFont="1" applyFill="1" applyBorder="1" applyAlignment="1" applyProtection="1">
      <alignment vertical="top"/>
    </xf>
    <xf numFmtId="164" fontId="2" fillId="0" borderId="3" xfId="1" applyFont="1" applyBorder="1" applyAlignment="1" applyProtection="1">
      <alignment vertical="top"/>
    </xf>
    <xf numFmtId="0" fontId="0" fillId="0" borderId="0" xfId="0" applyProtection="1">
      <protection locked="0"/>
    </xf>
    <xf numFmtId="165" fontId="2" fillId="0" borderId="0" xfId="11" applyNumberFormat="1" applyFont="1" applyFill="1" applyBorder="1" applyAlignment="1" applyProtection="1">
      <alignment horizontal="center" vertical="top"/>
    </xf>
    <xf numFmtId="166" fontId="2" fillId="0" borderId="0" xfId="21" applyFont="1" applyFill="1" applyBorder="1" applyAlignment="1" applyProtection="1">
      <alignment vertical="top"/>
    </xf>
    <xf numFmtId="164" fontId="2" fillId="0" borderId="5" xfId="1" applyFont="1" applyBorder="1" applyAlignment="1" applyProtection="1">
      <alignment vertical="top"/>
    </xf>
    <xf numFmtId="165" fontId="2" fillId="0" borderId="7" xfId="11" applyNumberFormat="1" applyFont="1" applyFill="1" applyBorder="1" applyAlignment="1" applyProtection="1">
      <alignment horizontal="center" vertical="top"/>
    </xf>
    <xf numFmtId="1" fontId="3" fillId="0" borderId="10" xfId="22" applyNumberFormat="1" applyFont="1" applyBorder="1" applyAlignment="1" applyProtection="1">
      <alignment horizontal="center" vertical="top"/>
    </xf>
    <xf numFmtId="164" fontId="3" fillId="0" borderId="11" xfId="1" applyFont="1" applyFill="1" applyBorder="1" applyAlignment="1" applyProtection="1">
      <alignment horizontal="center" vertical="top"/>
    </xf>
    <xf numFmtId="1" fontId="8" fillId="0" borderId="0" xfId="22" applyNumberFormat="1" applyFont="1" applyBorder="1" applyAlignment="1" applyProtection="1">
      <alignment horizontal="center" vertical="top"/>
    </xf>
    <xf numFmtId="164" fontId="8" fillId="0" borderId="5" xfId="1" applyFont="1" applyBorder="1" applyAlignment="1" applyProtection="1">
      <alignment vertical="top"/>
    </xf>
    <xf numFmtId="1" fontId="8" fillId="0" borderId="0" xfId="22" applyNumberFormat="1" applyFont="1" applyBorder="1" applyAlignment="1" applyProtection="1">
      <alignment horizontal="center" vertical="top" wrapText="1"/>
    </xf>
    <xf numFmtId="164" fontId="8" fillId="0" borderId="5" xfId="1" applyFont="1" applyBorder="1" applyAlignment="1" applyProtection="1">
      <alignment vertical="top" wrapText="1"/>
    </xf>
    <xf numFmtId="1" fontId="8" fillId="0" borderId="0" xfId="22" applyNumberFormat="1" applyFont="1" applyBorder="1" applyAlignment="1" applyProtection="1">
      <alignment vertical="top" wrapText="1"/>
    </xf>
    <xf numFmtId="0" fontId="8" fillId="0" borderId="4" xfId="3" applyFont="1" applyBorder="1" applyAlignment="1">
      <alignment horizontal="left" vertical="top" wrapText="1"/>
    </xf>
    <xf numFmtId="164" fontId="8" fillId="0" borderId="5" xfId="1" applyFont="1" applyBorder="1" applyAlignment="1" applyProtection="1">
      <alignment horizontal="left" vertical="top" wrapText="1"/>
    </xf>
    <xf numFmtId="164" fontId="8" fillId="0" borderId="8" xfId="1" applyFont="1" applyBorder="1" applyAlignment="1" applyProtection="1">
      <alignment vertical="top" wrapText="1"/>
    </xf>
    <xf numFmtId="164" fontId="8" fillId="0" borderId="11" xfId="1" applyFont="1" applyBorder="1" applyAlignment="1" applyProtection="1">
      <alignment vertical="top" wrapText="1"/>
    </xf>
    <xf numFmtId="164" fontId="8" fillId="0" borderId="2" xfId="1" applyFont="1" applyBorder="1" applyAlignment="1" applyProtection="1">
      <alignment vertical="top" wrapText="1"/>
    </xf>
    <xf numFmtId="1" fontId="3" fillId="0" borderId="14" xfId="22" applyNumberFormat="1" applyFont="1" applyBorder="1" applyAlignment="1" applyProtection="1">
      <alignment vertical="top"/>
    </xf>
    <xf numFmtId="0" fontId="3" fillId="0" borderId="9" xfId="3" applyFont="1" applyBorder="1" applyAlignment="1" applyProtection="1">
      <alignment vertical="top"/>
      <protection locked="0"/>
    </xf>
    <xf numFmtId="164" fontId="3" fillId="0" borderId="9" xfId="1" applyFont="1" applyBorder="1" applyAlignment="1" applyProtection="1">
      <alignment vertical="top"/>
      <protection locked="0"/>
    </xf>
    <xf numFmtId="1" fontId="8" fillId="0" borderId="15" xfId="22" applyNumberFormat="1" applyFont="1" applyBorder="1" applyAlignment="1" applyProtection="1">
      <alignment vertical="top"/>
    </xf>
    <xf numFmtId="0" fontId="8" fillId="0" borderId="12" xfId="3" applyFont="1" applyBorder="1" applyAlignment="1" applyProtection="1">
      <alignment vertical="top"/>
      <protection locked="0"/>
    </xf>
    <xf numFmtId="164" fontId="8" fillId="0" borderId="12" xfId="1" applyFont="1" applyBorder="1" applyAlignment="1" applyProtection="1">
      <alignment vertical="top"/>
      <protection locked="0"/>
    </xf>
    <xf numFmtId="44" fontId="8" fillId="0" borderId="12" xfId="23" applyFont="1" applyFill="1" applyBorder="1" applyAlignment="1" applyProtection="1">
      <alignment vertical="top"/>
      <protection locked="0"/>
    </xf>
    <xf numFmtId="43" fontId="8" fillId="0" borderId="15" xfId="22" applyFont="1" applyBorder="1" applyAlignment="1" applyProtection="1">
      <alignment vertical="top"/>
    </xf>
    <xf numFmtId="44" fontId="8" fillId="6" borderId="12" xfId="23" applyFont="1" applyFill="1" applyBorder="1" applyAlignment="1" applyProtection="1">
      <alignment vertical="top"/>
      <protection locked="0"/>
    </xf>
    <xf numFmtId="1" fontId="8" fillId="0" borderId="15" xfId="22" applyNumberFormat="1" applyFont="1" applyBorder="1" applyAlignment="1" applyProtection="1">
      <alignment horizontal="center" vertical="top"/>
    </xf>
    <xf numFmtId="1" fontId="8" fillId="0" borderId="17" xfId="22" applyNumberFormat="1" applyFont="1" applyBorder="1" applyAlignment="1" applyProtection="1">
      <alignment vertical="top"/>
    </xf>
    <xf numFmtId="0" fontId="8" fillId="0" borderId="16" xfId="3" applyFont="1" applyBorder="1" applyAlignment="1" applyProtection="1">
      <alignment vertical="top"/>
      <protection locked="0"/>
    </xf>
    <xf numFmtId="164" fontId="8" fillId="0" borderId="16" xfId="1" applyFont="1" applyBorder="1" applyAlignment="1" applyProtection="1">
      <alignment vertical="top"/>
      <protection locked="0"/>
    </xf>
    <xf numFmtId="0" fontId="8" fillId="0" borderId="12" xfId="3" applyFont="1" applyBorder="1" applyAlignment="1" applyProtection="1">
      <alignment vertical="top" wrapText="1"/>
      <protection locked="0"/>
    </xf>
    <xf numFmtId="164" fontId="8" fillId="0" borderId="12" xfId="1" applyFont="1" applyBorder="1" applyAlignment="1" applyProtection="1">
      <alignment vertical="top" wrapText="1"/>
      <protection locked="0"/>
    </xf>
    <xf numFmtId="9" fontId="8" fillId="0" borderId="15" xfId="20" applyFont="1" applyBorder="1" applyAlignment="1" applyProtection="1">
      <alignment vertical="top"/>
    </xf>
    <xf numFmtId="9" fontId="8" fillId="6" borderId="12" xfId="3" applyNumberFormat="1" applyFont="1" applyFill="1" applyBorder="1" applyAlignment="1" applyProtection="1">
      <alignment vertical="top" wrapText="1"/>
      <protection locked="0"/>
    </xf>
    <xf numFmtId="1" fontId="8" fillId="0" borderId="18" xfId="22" applyNumberFormat="1" applyFont="1" applyBorder="1" applyAlignment="1" applyProtection="1">
      <alignment vertical="top"/>
    </xf>
    <xf numFmtId="0" fontId="8" fillId="0" borderId="13" xfId="3" applyFont="1" applyBorder="1" applyAlignment="1" applyProtection="1">
      <alignment vertical="top"/>
      <protection locked="0"/>
    </xf>
    <xf numFmtId="164" fontId="8" fillId="0" borderId="13" xfId="1" applyFont="1" applyBorder="1" applyAlignment="1" applyProtection="1">
      <alignment vertical="top"/>
      <protection locked="0"/>
    </xf>
    <xf numFmtId="1" fontId="8" fillId="0" borderId="18" xfId="22" applyNumberFormat="1" applyFont="1" applyBorder="1" applyAlignment="1" applyProtection="1">
      <alignment horizontal="left" vertical="top"/>
    </xf>
    <xf numFmtId="1" fontId="8" fillId="0" borderId="0" xfId="22" applyNumberFormat="1" applyFont="1" applyBorder="1" applyAlignment="1" applyProtection="1">
      <alignment horizontal="left" vertical="top"/>
    </xf>
    <xf numFmtId="164" fontId="8" fillId="0" borderId="0" xfId="1" applyFont="1" applyAlignment="1" applyProtection="1">
      <alignment vertical="top"/>
    </xf>
    <xf numFmtId="1" fontId="8" fillId="0" borderId="0" xfId="22" applyNumberFormat="1" applyFont="1" applyBorder="1" applyAlignment="1" applyProtection="1">
      <alignment vertical="top"/>
    </xf>
    <xf numFmtId="1" fontId="3" fillId="0" borderId="10" xfId="22" applyNumberFormat="1" applyFont="1" applyBorder="1" applyAlignment="1" applyProtection="1">
      <alignment vertical="top"/>
    </xf>
    <xf numFmtId="164" fontId="3" fillId="0" borderId="11" xfId="1" applyFont="1" applyBorder="1" applyAlignment="1" applyProtection="1">
      <alignment vertical="top"/>
      <protection locked="0"/>
    </xf>
    <xf numFmtId="1" fontId="3" fillId="0" borderId="0" xfId="22" applyNumberFormat="1" applyFont="1" applyBorder="1" applyAlignment="1" applyProtection="1">
      <alignment vertical="top"/>
    </xf>
    <xf numFmtId="0" fontId="3" fillId="0" borderId="12" xfId="3" applyFont="1" applyBorder="1" applyAlignment="1" applyProtection="1">
      <alignment vertical="top"/>
      <protection locked="0"/>
    </xf>
    <xf numFmtId="164" fontId="3" fillId="0" borderId="5" xfId="1" applyFont="1" applyBorder="1" applyAlignment="1" applyProtection="1">
      <alignment vertical="top"/>
      <protection locked="0"/>
    </xf>
    <xf numFmtId="164" fontId="8" fillId="0" borderId="5" xfId="1" applyFont="1" applyBorder="1" applyAlignment="1" applyProtection="1">
      <alignment vertical="top" wrapText="1"/>
      <protection locked="0"/>
    </xf>
    <xf numFmtId="43" fontId="8" fillId="0" borderId="0" xfId="22" applyFont="1" applyBorder="1" applyAlignment="1" applyProtection="1">
      <alignment vertical="top" wrapText="1"/>
    </xf>
    <xf numFmtId="44" fontId="8" fillId="0" borderId="12" xfId="23" applyFont="1" applyBorder="1" applyAlignment="1" applyProtection="1">
      <alignment vertical="top" wrapText="1"/>
      <protection locked="0"/>
    </xf>
    <xf numFmtId="44" fontId="8" fillId="6" borderId="12" xfId="23" applyFont="1" applyFill="1" applyBorder="1" applyAlignment="1" applyProtection="1">
      <alignment vertical="top" wrapText="1"/>
      <protection locked="0"/>
    </xf>
    <xf numFmtId="1" fontId="8" fillId="0" borderId="2" xfId="22" applyNumberFormat="1" applyFont="1" applyBorder="1" applyAlignment="1" applyProtection="1">
      <alignment vertical="top"/>
    </xf>
    <xf numFmtId="164" fontId="8" fillId="0" borderId="3" xfId="1" applyFont="1" applyBorder="1" applyAlignment="1" applyProtection="1">
      <alignment vertical="top"/>
      <protection locked="0"/>
    </xf>
    <xf numFmtId="0" fontId="8" fillId="0" borderId="13" xfId="3" applyFont="1" applyBorder="1" applyAlignment="1" applyProtection="1">
      <alignment vertical="top" wrapText="1"/>
      <protection locked="0"/>
    </xf>
    <xf numFmtId="164" fontId="8" fillId="0" borderId="8" xfId="1" applyFont="1" applyBorder="1" applyAlignment="1" applyProtection="1">
      <alignment vertical="top" wrapText="1"/>
      <protection locked="0"/>
    </xf>
    <xf numFmtId="1" fontId="8" fillId="0" borderId="7" xfId="22" applyNumberFormat="1" applyFont="1" applyBorder="1" applyAlignment="1" applyProtection="1">
      <alignment horizontal="left" vertical="top"/>
    </xf>
    <xf numFmtId="164" fontId="8" fillId="0" borderId="8" xfId="1" applyFont="1" applyBorder="1" applyAlignment="1" applyProtection="1">
      <alignment vertical="top"/>
      <protection locked="0"/>
    </xf>
    <xf numFmtId="164" fontId="8" fillId="0" borderId="5" xfId="1" applyFont="1" applyFill="1" applyBorder="1" applyAlignment="1" applyProtection="1">
      <alignment horizontal="center" vertical="top"/>
    </xf>
    <xf numFmtId="43" fontId="8" fillId="0" borderId="0" xfId="22" applyFont="1" applyBorder="1" applyAlignment="1" applyProtection="1">
      <alignment horizontal="center" vertical="top" wrapText="1"/>
    </xf>
    <xf numFmtId="44" fontId="8" fillId="0" borderId="12" xfId="23" applyFont="1" applyFill="1" applyBorder="1" applyAlignment="1" applyProtection="1">
      <alignment vertical="top" wrapText="1"/>
      <protection locked="0"/>
    </xf>
    <xf numFmtId="164" fontId="8" fillId="0" borderId="12" xfId="1" applyFont="1" applyFill="1" applyBorder="1" applyAlignment="1" applyProtection="1">
      <alignment vertical="top" wrapText="1"/>
      <protection locked="0"/>
    </xf>
    <xf numFmtId="9" fontId="8" fillId="6" borderId="13" xfId="3" applyNumberFormat="1" applyFont="1" applyFill="1" applyBorder="1" applyAlignment="1" applyProtection="1">
      <alignment vertical="top" wrapText="1"/>
      <protection locked="0"/>
    </xf>
    <xf numFmtId="164" fontId="8" fillId="0" borderId="13" xfId="1" applyFont="1" applyBorder="1" applyAlignment="1" applyProtection="1">
      <alignment vertical="top" wrapText="1"/>
      <protection locked="0"/>
    </xf>
    <xf numFmtId="1" fontId="3" fillId="0" borderId="9" xfId="22" applyNumberFormat="1" applyFont="1" applyBorder="1" applyAlignment="1" applyProtection="1">
      <alignment vertical="top"/>
    </xf>
    <xf numFmtId="0" fontId="3" fillId="0" borderId="10" xfId="3" applyFont="1" applyBorder="1" applyAlignment="1" applyProtection="1">
      <alignment vertical="top"/>
      <protection locked="0"/>
    </xf>
    <xf numFmtId="0" fontId="8" fillId="0" borderId="0" xfId="3" applyFont="1" applyAlignment="1" applyProtection="1">
      <alignment vertical="top" wrapText="1"/>
      <protection locked="0"/>
    </xf>
    <xf numFmtId="1" fontId="8" fillId="0" borderId="2" xfId="22" applyNumberFormat="1" applyFont="1" applyBorder="1" applyAlignment="1" applyProtection="1">
      <alignment horizontal="left" vertical="top"/>
    </xf>
    <xf numFmtId="0" fontId="8" fillId="0" borderId="2" xfId="3" applyFont="1" applyBorder="1" applyAlignment="1" applyProtection="1">
      <alignment vertical="top"/>
      <protection locked="0"/>
    </xf>
    <xf numFmtId="1" fontId="8" fillId="0" borderId="7" xfId="22" applyNumberFormat="1" applyFont="1" applyBorder="1" applyAlignment="1" applyProtection="1">
      <alignment vertical="top"/>
    </xf>
    <xf numFmtId="0" fontId="8" fillId="0" borderId="7" xfId="3" applyFont="1" applyBorder="1" applyAlignment="1" applyProtection="1">
      <alignment vertical="top"/>
      <protection locked="0"/>
    </xf>
    <xf numFmtId="0" fontId="2" fillId="0" borderId="0" xfId="3" applyProtection="1">
      <protection locked="0"/>
    </xf>
    <xf numFmtId="164" fontId="2" fillId="0" borderId="0" xfId="1" applyFont="1" applyProtection="1">
      <protection locked="0"/>
    </xf>
    <xf numFmtId="164" fontId="0" fillId="0" borderId="0" xfId="1" applyFont="1" applyProtection="1">
      <protection locked="0"/>
    </xf>
    <xf numFmtId="164" fontId="8" fillId="0" borderId="5" xfId="1" applyFont="1" applyBorder="1" applyAlignment="1" applyProtection="1">
      <alignment vertical="top"/>
      <protection locked="0"/>
    </xf>
    <xf numFmtId="0" fontId="8" fillId="0" borderId="0" xfId="3" applyFont="1" applyAlignment="1">
      <alignment horizontal="left" vertical="top" wrapText="1" indent="1"/>
    </xf>
    <xf numFmtId="165" fontId="2" fillId="0" borderId="12" xfId="11" applyNumberFormat="1" applyFont="1" applyFill="1" applyBorder="1" applyAlignment="1" applyProtection="1">
      <alignment horizontal="center" vertical="top"/>
    </xf>
    <xf numFmtId="166" fontId="2" fillId="0" borderId="5" xfId="21" applyFont="1" applyFill="1" applyBorder="1" applyAlignment="1" applyProtection="1">
      <alignment horizontal="center" vertical="top"/>
      <protection locked="0"/>
    </xf>
    <xf numFmtId="165" fontId="2" fillId="0" borderId="12" xfId="11" applyNumberFormat="1" applyFont="1" applyFill="1" applyBorder="1" applyAlignment="1" applyProtection="1">
      <alignment horizontal="center" vertical="top" wrapText="1"/>
    </xf>
    <xf numFmtId="166" fontId="2" fillId="0" borderId="5" xfId="21" applyFont="1" applyFill="1" applyBorder="1" applyAlignment="1" applyProtection="1">
      <alignment horizontal="center" vertical="top" wrapText="1"/>
      <protection locked="0"/>
    </xf>
    <xf numFmtId="1" fontId="2" fillId="0" borderId="12" xfId="11" applyNumberFormat="1" applyFont="1" applyFill="1" applyBorder="1" applyAlignment="1" applyProtection="1">
      <alignment horizontal="center" vertical="top" wrapText="1"/>
    </xf>
    <xf numFmtId="166" fontId="2" fillId="0" borderId="5" xfId="21" applyFont="1" applyFill="1" applyBorder="1" applyAlignment="1" applyProtection="1">
      <alignment vertical="top"/>
      <protection locked="0"/>
    </xf>
    <xf numFmtId="3" fontId="2" fillId="0" borderId="12" xfId="11" applyNumberFormat="1" applyFont="1" applyFill="1" applyBorder="1" applyAlignment="1" applyProtection="1">
      <alignment horizontal="center" vertical="top"/>
    </xf>
    <xf numFmtId="0" fontId="2" fillId="0" borderId="12" xfId="11" applyNumberFormat="1" applyFont="1" applyFill="1" applyBorder="1" applyAlignment="1" applyProtection="1">
      <alignment horizontal="center" vertical="top"/>
    </xf>
    <xf numFmtId="2" fontId="2" fillId="0" borderId="12" xfId="1" applyNumberFormat="1" applyFont="1" applyFill="1" applyBorder="1" applyAlignment="1" applyProtection="1">
      <alignment horizontal="center" vertical="top" wrapText="1"/>
    </xf>
    <xf numFmtId="165" fontId="2" fillId="0" borderId="12" xfId="1" applyNumberFormat="1" applyFont="1" applyFill="1" applyBorder="1" applyAlignment="1" applyProtection="1">
      <alignment horizontal="center" vertical="top" wrapText="1"/>
    </xf>
    <xf numFmtId="1" fontId="2" fillId="0" borderId="12" xfId="1" applyNumberFormat="1" applyFont="1" applyFill="1" applyBorder="1" applyAlignment="1" applyProtection="1">
      <alignment horizontal="center" vertical="top" wrapText="1"/>
    </xf>
    <xf numFmtId="0" fontId="4" fillId="0" borderId="1" xfId="0" applyFont="1" applyBorder="1" applyAlignment="1">
      <alignment horizontal="left"/>
    </xf>
    <xf numFmtId="0" fontId="5" fillId="0" borderId="2" xfId="4" applyFont="1" applyBorder="1" applyAlignment="1">
      <alignment wrapText="1"/>
    </xf>
    <xf numFmtId="0" fontId="4" fillId="0" borderId="4" xfId="0" applyFont="1" applyBorder="1" applyAlignment="1">
      <alignment horizontal="left"/>
    </xf>
    <xf numFmtId="0" fontId="5" fillId="0" borderId="0" xfId="4" applyFont="1" applyAlignment="1">
      <alignment wrapText="1"/>
    </xf>
    <xf numFmtId="0" fontId="4" fillId="0" borderId="6" xfId="0" applyFont="1" applyBorder="1" applyAlignment="1">
      <alignment horizontal="left"/>
    </xf>
    <xf numFmtId="9" fontId="2" fillId="7" borderId="5" xfId="20" applyFont="1" applyFill="1" applyBorder="1" applyAlignment="1" applyProtection="1">
      <alignment horizontal="center" vertical="top" wrapText="1"/>
      <protection locked="0"/>
    </xf>
    <xf numFmtId="164" fontId="2" fillId="0" borderId="12" xfId="1" applyFont="1" applyFill="1" applyBorder="1" applyAlignment="1" applyProtection="1">
      <alignment horizontal="center" vertical="top"/>
      <protection locked="0"/>
    </xf>
    <xf numFmtId="164" fontId="2" fillId="0" borderId="12" xfId="1" applyFont="1" applyFill="1" applyBorder="1" applyAlignment="1" applyProtection="1">
      <alignment horizontal="center" vertical="top" wrapText="1"/>
      <protection locked="0"/>
    </xf>
    <xf numFmtId="164" fontId="2" fillId="0" borderId="12" xfId="1" applyFont="1" applyFill="1" applyBorder="1" applyAlignment="1" applyProtection="1">
      <alignment vertical="top"/>
      <protection locked="0"/>
    </xf>
    <xf numFmtId="165" fontId="2" fillId="0" borderId="2" xfId="1" applyNumberFormat="1" applyFont="1" applyFill="1" applyBorder="1" applyAlignment="1" applyProtection="1">
      <alignment horizontal="center" vertical="top"/>
      <protection locked="0"/>
    </xf>
    <xf numFmtId="166" fontId="2" fillId="0" borderId="2" xfId="2" applyFont="1" applyFill="1" applyBorder="1" applyAlignment="1" applyProtection="1">
      <alignment vertical="top"/>
      <protection locked="0"/>
    </xf>
    <xf numFmtId="0" fontId="2" fillId="0" borderId="0" xfId="0" applyFont="1" applyAlignment="1" applyProtection="1">
      <alignment vertical="top"/>
      <protection locked="0"/>
    </xf>
    <xf numFmtId="165" fontId="2" fillId="0" borderId="0" xfId="1" applyNumberFormat="1" applyFont="1" applyFill="1" applyBorder="1" applyAlignment="1" applyProtection="1">
      <alignment horizontal="center" vertical="top"/>
      <protection locked="0"/>
    </xf>
    <xf numFmtId="166" fontId="2" fillId="0" borderId="0" xfId="2" applyFont="1" applyFill="1" applyBorder="1" applyAlignment="1" applyProtection="1">
      <alignment vertical="top"/>
      <protection locked="0"/>
    </xf>
    <xf numFmtId="44" fontId="4" fillId="0" borderId="0" xfId="2" applyNumberFormat="1" applyFont="1" applyFill="1" applyBorder="1" applyAlignment="1" applyProtection="1">
      <alignment vertical="top"/>
      <protection locked="0"/>
    </xf>
    <xf numFmtId="0" fontId="2" fillId="0" borderId="0" xfId="4" applyAlignment="1" applyProtection="1">
      <alignment horizontal="left" vertical="top"/>
      <protection locked="0"/>
    </xf>
    <xf numFmtId="0" fontId="2" fillId="0" borderId="2" xfId="0" applyFont="1" applyBorder="1" applyAlignment="1" applyProtection="1">
      <alignment horizontal="center" vertical="top"/>
      <protection locked="0"/>
    </xf>
    <xf numFmtId="0" fontId="2" fillId="0" borderId="0" xfId="0" applyFont="1" applyAlignment="1" applyProtection="1">
      <alignment horizontal="center" vertical="top"/>
      <protection locked="0"/>
    </xf>
    <xf numFmtId="166" fontId="2" fillId="0" borderId="9" xfId="2" applyFont="1" applyFill="1" applyBorder="1" applyAlignment="1" applyProtection="1">
      <alignment vertical="top"/>
      <protection locked="0"/>
    </xf>
    <xf numFmtId="164" fontId="2" fillId="0" borderId="11" xfId="1" applyFont="1" applyBorder="1" applyAlignment="1" applyProtection="1">
      <alignment vertical="top"/>
      <protection locked="0"/>
    </xf>
    <xf numFmtId="166" fontId="2" fillId="0" borderId="5" xfId="2" applyFont="1" applyFill="1" applyBorder="1" applyAlignment="1" applyProtection="1">
      <alignment horizontal="center" vertical="top"/>
      <protection locked="0"/>
    </xf>
    <xf numFmtId="166" fontId="2" fillId="0" borderId="5" xfId="2" applyFont="1" applyFill="1" applyBorder="1" applyAlignment="1" applyProtection="1">
      <alignment horizontal="left" vertical="top"/>
      <protection locked="0"/>
    </xf>
    <xf numFmtId="164" fontId="2" fillId="0" borderId="12" xfId="1" applyFont="1" applyBorder="1" applyAlignment="1" applyProtection="1">
      <alignment horizontal="left" vertical="top"/>
      <protection locked="0"/>
    </xf>
    <xf numFmtId="166" fontId="2" fillId="0" borderId="5" xfId="2" applyFont="1" applyFill="1" applyBorder="1" applyAlignment="1" applyProtection="1">
      <alignment horizontal="center" vertical="top" wrapText="1"/>
      <protection locked="0"/>
    </xf>
    <xf numFmtId="0" fontId="26" fillId="0" borderId="0" xfId="4" applyFont="1" applyAlignment="1" applyProtection="1">
      <alignment horizontal="left" vertical="top"/>
      <protection locked="0"/>
    </xf>
    <xf numFmtId="0" fontId="2" fillId="0" borderId="0" xfId="4" applyAlignment="1" applyProtection="1">
      <alignment vertical="top"/>
      <protection locked="0"/>
    </xf>
    <xf numFmtId="166" fontId="2" fillId="0" borderId="5" xfId="2" applyFont="1" applyFill="1" applyBorder="1" applyAlignment="1" applyProtection="1">
      <alignment vertical="top" wrapText="1"/>
      <protection locked="0"/>
    </xf>
    <xf numFmtId="0" fontId="26" fillId="0" borderId="0" xfId="4" applyFont="1" applyAlignment="1" applyProtection="1">
      <alignment vertical="top"/>
      <protection locked="0"/>
    </xf>
    <xf numFmtId="0" fontId="26" fillId="0" borderId="0" xfId="4" applyFont="1" applyAlignment="1" applyProtection="1">
      <alignment horizontal="center" vertical="top" wrapText="1"/>
      <protection locked="0"/>
    </xf>
    <xf numFmtId="0" fontId="26" fillId="0" borderId="0" xfId="4" applyFont="1" applyAlignment="1" applyProtection="1">
      <alignment vertical="top" wrapText="1"/>
      <protection locked="0"/>
    </xf>
    <xf numFmtId="0" fontId="26" fillId="0" borderId="0" xfId="4" applyFont="1" applyAlignment="1" applyProtection="1">
      <alignment horizontal="center" vertical="top"/>
      <protection locked="0"/>
    </xf>
    <xf numFmtId="166" fontId="2" fillId="0" borderId="3" xfId="2" applyFont="1" applyFill="1" applyBorder="1" applyAlignment="1" applyProtection="1">
      <alignment horizontal="center" vertical="top"/>
      <protection locked="0"/>
    </xf>
    <xf numFmtId="164" fontId="2" fillId="0" borderId="16" xfId="1" applyFont="1" applyFill="1" applyBorder="1" applyAlignment="1" applyProtection="1">
      <alignment horizontal="center" vertical="top"/>
      <protection locked="0"/>
    </xf>
    <xf numFmtId="166" fontId="2" fillId="0" borderId="8" xfId="2" applyFont="1" applyFill="1" applyBorder="1" applyAlignment="1" applyProtection="1">
      <alignment horizontal="center" vertical="top"/>
      <protection locked="0"/>
    </xf>
    <xf numFmtId="164" fontId="4" fillId="0" borderId="13" xfId="1" applyFont="1" applyFill="1" applyBorder="1" applyAlignment="1" applyProtection="1">
      <alignment horizontal="center" vertical="top"/>
      <protection locked="0"/>
    </xf>
    <xf numFmtId="164" fontId="4" fillId="0" borderId="12" xfId="1" applyFont="1" applyFill="1" applyBorder="1" applyAlignment="1" applyProtection="1">
      <alignment horizontal="center" vertical="top"/>
      <protection locked="0"/>
    </xf>
    <xf numFmtId="166" fontId="2" fillId="0" borderId="5" xfId="2" applyFont="1" applyFill="1" applyBorder="1" applyAlignment="1" applyProtection="1">
      <alignment vertical="top"/>
      <protection locked="0"/>
    </xf>
    <xf numFmtId="0" fontId="2" fillId="0" borderId="0" xfId="4" applyAlignment="1" applyProtection="1">
      <alignment horizontal="center" vertical="top"/>
      <protection locked="0"/>
    </xf>
    <xf numFmtId="0" fontId="2" fillId="0" borderId="0" xfId="4" applyAlignment="1" applyProtection="1">
      <alignment vertical="top" wrapText="1"/>
      <protection locked="0"/>
    </xf>
    <xf numFmtId="0" fontId="2" fillId="0" borderId="0" xfId="4" applyAlignment="1" applyProtection="1">
      <alignment horizontal="center" vertical="top" wrapText="1"/>
      <protection locked="0"/>
    </xf>
    <xf numFmtId="166" fontId="2" fillId="0" borderId="3" xfId="2" applyFont="1" applyFill="1" applyBorder="1" applyAlignment="1" applyProtection="1">
      <alignment vertical="top"/>
      <protection locked="0"/>
    </xf>
    <xf numFmtId="164" fontId="2" fillId="0" borderId="16" xfId="1" applyFont="1" applyFill="1" applyBorder="1" applyAlignment="1" applyProtection="1">
      <alignment vertical="top"/>
      <protection locked="0"/>
    </xf>
    <xf numFmtId="166" fontId="2" fillId="0" borderId="8" xfId="2" applyFont="1" applyFill="1" applyBorder="1" applyAlignment="1" applyProtection="1">
      <alignment vertical="top"/>
      <protection locked="0"/>
    </xf>
    <xf numFmtId="164" fontId="4" fillId="0" borderId="13" xfId="1" applyFont="1" applyFill="1" applyBorder="1" applyAlignment="1" applyProtection="1">
      <alignment vertical="top"/>
      <protection locked="0"/>
    </xf>
    <xf numFmtId="0" fontId="2" fillId="0" borderId="12" xfId="0" applyFont="1" applyBorder="1" applyAlignment="1" applyProtection="1">
      <alignment horizontal="center" vertical="center" wrapText="1"/>
      <protection locked="0"/>
    </xf>
    <xf numFmtId="164" fontId="2" fillId="0" borderId="12" xfId="1" applyFont="1" applyBorder="1" applyAlignment="1" applyProtection="1">
      <alignment horizontal="center" vertical="top" wrapText="1"/>
      <protection locked="0"/>
    </xf>
    <xf numFmtId="43" fontId="2" fillId="0" borderId="12" xfId="10" applyFont="1" applyFill="1" applyBorder="1" applyAlignment="1" applyProtection="1">
      <alignment horizontal="center" vertical="top" wrapText="1"/>
      <protection locked="0"/>
    </xf>
    <xf numFmtId="2" fontId="2" fillId="0" borderId="0" xfId="0" applyNumberFormat="1" applyFont="1" applyAlignment="1" applyProtection="1">
      <alignment vertical="top"/>
      <protection locked="0"/>
    </xf>
    <xf numFmtId="43" fontId="2" fillId="0" borderId="0" xfId="11" applyNumberFormat="1" applyFont="1" applyFill="1" applyAlignment="1" applyProtection="1">
      <alignment vertical="top"/>
      <protection locked="0"/>
    </xf>
    <xf numFmtId="0" fontId="2" fillId="0" borderId="12" xfId="0" applyFont="1" applyBorder="1" applyAlignment="1" applyProtection="1">
      <alignment horizontal="center" vertical="top" wrapText="1"/>
      <protection locked="0"/>
    </xf>
    <xf numFmtId="164" fontId="2" fillId="0" borderId="5" xfId="1" applyFont="1" applyFill="1" applyBorder="1" applyAlignment="1" applyProtection="1">
      <alignment vertical="top"/>
      <protection locked="0"/>
    </xf>
    <xf numFmtId="0" fontId="2" fillId="0" borderId="27" xfId="0" applyFont="1" applyBorder="1" applyAlignment="1" applyProtection="1">
      <alignment horizontal="center" vertical="center"/>
      <protection locked="0"/>
    </xf>
    <xf numFmtId="164" fontId="2" fillId="0" borderId="27" xfId="1" applyFont="1" applyBorder="1" applyAlignment="1" applyProtection="1">
      <alignment vertical="center"/>
      <protection locked="0"/>
    </xf>
    <xf numFmtId="0" fontId="2" fillId="0" borderId="21" xfId="0" applyFont="1" applyBorder="1" applyAlignment="1" applyProtection="1">
      <alignment horizontal="center" vertical="center"/>
      <protection locked="0"/>
    </xf>
    <xf numFmtId="164" fontId="2" fillId="0" borderId="32" xfId="1" applyFont="1" applyBorder="1" applyAlignment="1" applyProtection="1">
      <alignment vertical="center"/>
      <protection locked="0"/>
    </xf>
    <xf numFmtId="4" fontId="4" fillId="0" borderId="23" xfId="7" applyNumberFormat="1" applyFont="1" applyBorder="1" applyAlignment="1" applyProtection="1">
      <alignment vertical="center"/>
      <protection locked="0"/>
    </xf>
    <xf numFmtId="164" fontId="2" fillId="2" borderId="26" xfId="1" applyFont="1" applyFill="1" applyBorder="1" applyAlignment="1" applyProtection="1">
      <alignment vertical="center"/>
      <protection locked="0"/>
    </xf>
    <xf numFmtId="4" fontId="4" fillId="0" borderId="21" xfId="7" applyNumberFormat="1" applyFont="1" applyBorder="1" applyAlignment="1" applyProtection="1">
      <alignment vertical="center"/>
      <protection locked="0"/>
    </xf>
    <xf numFmtId="164" fontId="4" fillId="2" borderId="21" xfId="1" applyFont="1" applyFill="1" applyBorder="1" applyAlignment="1" applyProtection="1">
      <alignment vertical="center"/>
      <protection locked="0"/>
    </xf>
    <xf numFmtId="4" fontId="4" fillId="0" borderId="24" xfId="7" applyNumberFormat="1" applyFont="1" applyBorder="1" applyAlignment="1" applyProtection="1">
      <alignment vertical="center"/>
      <protection locked="0"/>
    </xf>
    <xf numFmtId="164" fontId="2" fillId="0" borderId="24" xfId="1" applyFont="1" applyFill="1" applyBorder="1" applyAlignment="1" applyProtection="1">
      <alignment vertical="center"/>
      <protection locked="0"/>
    </xf>
    <xf numFmtId="4" fontId="4" fillId="0" borderId="13" xfId="7" applyNumberFormat="1" applyFont="1" applyBorder="1" applyAlignment="1" applyProtection="1">
      <alignment vertical="center"/>
      <protection locked="0"/>
    </xf>
    <xf numFmtId="164" fontId="2" fillId="0" borderId="13" xfId="1" applyFont="1" applyFill="1" applyBorder="1" applyAlignment="1" applyProtection="1">
      <alignment vertical="center"/>
      <protection locked="0"/>
    </xf>
    <xf numFmtId="164" fontId="2" fillId="2" borderId="21" xfId="1" applyFont="1" applyFill="1" applyBorder="1" applyAlignment="1" applyProtection="1">
      <alignment vertical="center"/>
      <protection locked="0"/>
    </xf>
    <xf numFmtId="4" fontId="4" fillId="0" borderId="12" xfId="7" applyNumberFormat="1" applyFont="1" applyBorder="1" applyAlignment="1" applyProtection="1">
      <alignment vertical="center"/>
      <protection locked="0"/>
    </xf>
    <xf numFmtId="164" fontId="2" fillId="2" borderId="12" xfId="1" applyFont="1" applyFill="1" applyBorder="1" applyAlignment="1" applyProtection="1">
      <alignment vertical="center"/>
      <protection locked="0"/>
    </xf>
    <xf numFmtId="164" fontId="4" fillId="0" borderId="12" xfId="1" applyFont="1" applyBorder="1" applyAlignment="1" applyProtection="1">
      <alignment vertical="center"/>
      <protection locked="0"/>
    </xf>
    <xf numFmtId="164" fontId="2" fillId="2" borderId="24" xfId="1" applyFont="1" applyFill="1" applyBorder="1" applyAlignment="1" applyProtection="1">
      <alignment vertical="center"/>
      <protection locked="0"/>
    </xf>
    <xf numFmtId="4" fontId="2" fillId="0" borderId="16" xfId="7" applyNumberFormat="1" applyFont="1" applyBorder="1" applyAlignment="1" applyProtection="1">
      <alignment vertical="center"/>
      <protection locked="0"/>
    </xf>
    <xf numFmtId="164" fontId="2" fillId="2" borderId="16" xfId="1" applyFont="1" applyFill="1" applyBorder="1" applyAlignment="1" applyProtection="1">
      <alignment vertical="center"/>
      <protection locked="0"/>
    </xf>
    <xf numFmtId="164" fontId="4" fillId="2" borderId="13" xfId="1" applyFont="1" applyFill="1" applyBorder="1" applyAlignment="1" applyProtection="1">
      <alignment vertical="center"/>
      <protection locked="0"/>
    </xf>
    <xf numFmtId="0" fontId="2" fillId="0" borderId="2" xfId="0" applyFont="1" applyBorder="1" applyAlignment="1" applyProtection="1">
      <alignment vertical="top"/>
      <protection locked="0"/>
    </xf>
    <xf numFmtId="164" fontId="2" fillId="0" borderId="2" xfId="1" applyFont="1" applyBorder="1" applyAlignment="1" applyProtection="1">
      <alignment vertical="top"/>
      <protection locked="0"/>
    </xf>
    <xf numFmtId="164" fontId="2" fillId="0" borderId="0" xfId="1" applyFont="1" applyAlignment="1" applyProtection="1">
      <alignment vertical="top"/>
      <protection locked="0"/>
    </xf>
    <xf numFmtId="0" fontId="27" fillId="0" borderId="0" xfId="0" applyFont="1" applyProtection="1">
      <protection locked="0"/>
    </xf>
    <xf numFmtId="164" fontId="27" fillId="0" borderId="0" xfId="1" applyFont="1" applyProtection="1">
      <protection locked="0"/>
    </xf>
    <xf numFmtId="0" fontId="2" fillId="0" borderId="12" xfId="0" applyFont="1" applyBorder="1" applyAlignment="1">
      <alignment horizontal="center" vertical="top"/>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center" vertical="top"/>
    </xf>
    <xf numFmtId="0" fontId="2" fillId="0" borderId="19" xfId="0" applyFont="1" applyBorder="1" applyAlignment="1">
      <alignment vertical="top" wrapText="1"/>
    </xf>
    <xf numFmtId="0" fontId="2" fillId="0" borderId="10" xfId="0" applyFont="1" applyBorder="1" applyAlignment="1">
      <alignment horizontal="center" vertical="top"/>
    </xf>
    <xf numFmtId="1" fontId="2" fillId="0" borderId="9" xfId="1" applyNumberFormat="1" applyFont="1" applyFill="1" applyBorder="1" applyAlignment="1" applyProtection="1">
      <alignment horizontal="center" vertical="top"/>
    </xf>
    <xf numFmtId="0" fontId="2" fillId="0" borderId="12" xfId="0" applyFont="1" applyBorder="1" applyAlignment="1">
      <alignment horizontal="left" vertical="top" wrapText="1"/>
    </xf>
    <xf numFmtId="1" fontId="2" fillId="0" borderId="12" xfId="5" applyNumberFormat="1" applyFont="1" applyFill="1" applyBorder="1" applyAlignment="1" applyProtection="1">
      <alignment horizontal="center" vertical="top"/>
    </xf>
    <xf numFmtId="165" fontId="2" fillId="0" borderId="12" xfId="1" applyNumberFormat="1" applyFont="1" applyFill="1" applyBorder="1" applyAlignment="1" applyProtection="1">
      <alignment horizontal="center" vertical="top"/>
    </xf>
    <xf numFmtId="0" fontId="4" fillId="0" borderId="12" xfId="0" applyFont="1" applyBorder="1" applyAlignment="1">
      <alignment horizontal="left" vertical="top" wrapText="1"/>
    </xf>
    <xf numFmtId="0" fontId="5" fillId="0" borderId="12" xfId="0" applyFont="1" applyBorder="1" applyAlignment="1">
      <alignment horizontal="left" vertical="top" wrapText="1"/>
    </xf>
    <xf numFmtId="0" fontId="2" fillId="0" borderId="12" xfId="0" applyFont="1" applyBorder="1" applyAlignment="1">
      <alignment horizontal="left" vertical="top" wrapText="1" indent="1"/>
    </xf>
    <xf numFmtId="2" fontId="2" fillId="0" borderId="12" xfId="1" applyNumberFormat="1" applyFont="1" applyFill="1" applyBorder="1" applyAlignment="1" applyProtection="1">
      <alignment horizontal="center" vertical="top"/>
    </xf>
    <xf numFmtId="165" fontId="2" fillId="0" borderId="12" xfId="4" applyNumberFormat="1" applyBorder="1" applyAlignment="1">
      <alignment horizontal="left" vertical="top"/>
    </xf>
    <xf numFmtId="0" fontId="2" fillId="0" borderId="12" xfId="4" applyBorder="1" applyAlignment="1">
      <alignment horizontal="left" vertical="top" wrapText="1" indent="1"/>
    </xf>
    <xf numFmtId="0" fontId="2" fillId="0" borderId="12" xfId="0" applyFont="1" applyBorder="1" applyAlignment="1">
      <alignment horizontal="center" vertical="top" wrapText="1"/>
    </xf>
    <xf numFmtId="0" fontId="2" fillId="0" borderId="12" xfId="0" applyFont="1" applyBorder="1" applyAlignment="1">
      <alignment vertical="top" wrapText="1"/>
    </xf>
    <xf numFmtId="0" fontId="5" fillId="0" borderId="12" xfId="7" applyFont="1" applyBorder="1" applyAlignment="1">
      <alignment horizontal="left" vertical="top" wrapText="1"/>
    </xf>
    <xf numFmtId="0" fontId="2" fillId="0" borderId="12" xfId="7" applyFont="1" applyBorder="1" applyAlignment="1">
      <alignment horizontal="left" vertical="top" wrapText="1" indent="1"/>
    </xf>
    <xf numFmtId="0" fontId="2" fillId="0" borderId="12" xfId="7" applyFont="1" applyBorder="1" applyAlignment="1">
      <alignment horizontal="left" vertical="top" wrapText="1"/>
    </xf>
    <xf numFmtId="0" fontId="26" fillId="0" borderId="12" xfId="0" applyFont="1" applyBorder="1" applyAlignment="1">
      <alignment horizontal="center" vertical="top"/>
    </xf>
    <xf numFmtId="0" fontId="16" fillId="0" borderId="12" xfId="0" applyFont="1" applyBorder="1" applyAlignment="1">
      <alignment vertical="top" wrapText="1"/>
    </xf>
    <xf numFmtId="165" fontId="26" fillId="0" borderId="12" xfId="4" applyNumberFormat="1" applyFont="1" applyBorder="1" applyAlignment="1">
      <alignment horizontal="left" vertical="top"/>
    </xf>
    <xf numFmtId="1" fontId="2" fillId="0" borderId="12" xfId="0" applyNumberFormat="1" applyFont="1" applyBorder="1" applyAlignment="1">
      <alignment horizontal="center" vertical="top" wrapText="1"/>
    </xf>
    <xf numFmtId="0" fontId="16" fillId="0" borderId="12" xfId="0" applyFont="1" applyBorder="1" applyAlignment="1">
      <alignment horizontal="left" vertical="top" wrapText="1"/>
    </xf>
    <xf numFmtId="165" fontId="2" fillId="0" borderId="12" xfId="0" applyNumberFormat="1" applyFont="1" applyBorder="1" applyAlignment="1">
      <alignment horizontal="center" vertical="top"/>
    </xf>
    <xf numFmtId="0" fontId="2" fillId="0" borderId="12" xfId="7" applyFont="1" applyBorder="1" applyAlignment="1">
      <alignment horizontal="center" vertical="top" wrapText="1"/>
    </xf>
    <xf numFmtId="0" fontId="2" fillId="0" borderId="12" xfId="4" applyBorder="1" applyAlignment="1">
      <alignment vertical="top"/>
    </xf>
    <xf numFmtId="1" fontId="6" fillId="0" borderId="12" xfId="1" applyNumberFormat="1" applyFont="1" applyFill="1" applyBorder="1" applyAlignment="1" applyProtection="1">
      <alignment horizontal="center" vertical="top" wrapText="1"/>
    </xf>
    <xf numFmtId="0" fontId="2" fillId="0" borderId="16" xfId="0" applyFont="1" applyBorder="1" applyAlignment="1">
      <alignment horizontal="center" vertical="top"/>
    </xf>
    <xf numFmtId="0" fontId="4" fillId="0" borderId="16" xfId="0" applyFont="1" applyBorder="1" applyAlignment="1">
      <alignment horizontal="left" vertical="top" wrapText="1"/>
    </xf>
    <xf numFmtId="1" fontId="2" fillId="0" borderId="16" xfId="5" applyNumberFormat="1" applyFont="1" applyFill="1" applyBorder="1" applyAlignment="1" applyProtection="1">
      <alignment horizontal="center" vertical="top"/>
    </xf>
    <xf numFmtId="1" fontId="2" fillId="0" borderId="16" xfId="1" applyNumberFormat="1" applyFont="1" applyFill="1" applyBorder="1" applyAlignment="1" applyProtection="1">
      <alignment horizontal="center" vertical="top"/>
    </xf>
    <xf numFmtId="0" fontId="2" fillId="0" borderId="13" xfId="0" applyFont="1" applyBorder="1" applyAlignment="1">
      <alignment horizontal="center" vertical="top"/>
    </xf>
    <xf numFmtId="0" fontId="4" fillId="0" borderId="13" xfId="0" applyFont="1" applyBorder="1" applyAlignment="1">
      <alignment horizontal="right" vertical="top" wrapText="1"/>
    </xf>
    <xf numFmtId="1" fontId="2" fillId="0" borderId="13" xfId="1" applyNumberFormat="1" applyFont="1" applyFill="1" applyBorder="1" applyAlignment="1" applyProtection="1">
      <alignment horizontal="center" vertical="top"/>
    </xf>
    <xf numFmtId="0" fontId="4" fillId="0" borderId="12" xfId="0" applyFont="1" applyBorder="1" applyAlignment="1">
      <alignment horizontal="right" vertical="top" wrapText="1"/>
    </xf>
    <xf numFmtId="1" fontId="2" fillId="0" borderId="12" xfId="1" applyNumberFormat="1" applyFont="1" applyFill="1" applyBorder="1" applyAlignment="1" applyProtection="1">
      <alignment horizontal="center" vertical="top"/>
    </xf>
    <xf numFmtId="0" fontId="2" fillId="0" borderId="12" xfId="4" applyBorder="1" applyAlignment="1">
      <alignment horizontal="center" vertical="top"/>
    </xf>
    <xf numFmtId="0" fontId="15" fillId="0" borderId="12" xfId="4" applyFont="1" applyBorder="1" applyAlignment="1">
      <alignment vertical="top" wrapText="1"/>
    </xf>
    <xf numFmtId="4" fontId="2" fillId="0" borderId="12" xfId="4" applyNumberFormat="1" applyBorder="1" applyAlignment="1">
      <alignment horizontal="center" vertical="top"/>
    </xf>
    <xf numFmtId="0" fontId="5" fillId="0" borderId="12" xfId="4" applyFont="1" applyBorder="1" applyAlignment="1">
      <alignment vertical="top" wrapText="1"/>
    </xf>
    <xf numFmtId="0" fontId="2" fillId="0" borderId="12" xfId="4" applyBorder="1" applyAlignment="1">
      <alignment vertical="top" wrapText="1"/>
    </xf>
    <xf numFmtId="165" fontId="2" fillId="0" borderId="16" xfId="1" applyNumberFormat="1" applyFont="1" applyFill="1" applyBorder="1" applyAlignment="1" applyProtection="1">
      <alignment horizontal="center" vertical="top"/>
    </xf>
    <xf numFmtId="0" fontId="2" fillId="0" borderId="12" xfId="0" applyFont="1" applyBorder="1" applyAlignment="1">
      <alignment horizontal="left" vertical="top"/>
    </xf>
    <xf numFmtId="0" fontId="16" fillId="0" borderId="12" xfId="0" applyFont="1" applyBorder="1" applyAlignment="1">
      <alignment horizontal="left" vertical="top" wrapText="1" indent="1"/>
    </xf>
    <xf numFmtId="0" fontId="2" fillId="0" borderId="12" xfId="1" applyNumberFormat="1" applyFont="1" applyFill="1" applyBorder="1" applyAlignment="1" applyProtection="1">
      <alignment horizontal="center" vertical="top"/>
    </xf>
    <xf numFmtId="0" fontId="2" fillId="0" borderId="12" xfId="1" applyNumberFormat="1" applyFont="1" applyBorder="1" applyAlignment="1" applyProtection="1">
      <alignment horizontal="center" vertical="top"/>
    </xf>
    <xf numFmtId="0" fontId="5" fillId="0" borderId="12" xfId="0" applyFont="1" applyBorder="1" applyAlignment="1">
      <alignment vertical="top" wrapText="1"/>
    </xf>
    <xf numFmtId="1" fontId="2" fillId="0" borderId="12" xfId="1" applyNumberFormat="1" applyFont="1" applyFill="1" applyBorder="1" applyAlignment="1" applyProtection="1">
      <alignment horizontal="right" vertical="top"/>
    </xf>
    <xf numFmtId="0" fontId="31" fillId="0" borderId="0" xfId="4" applyFont="1" applyAlignment="1">
      <alignment vertical="top" wrapText="1"/>
    </xf>
    <xf numFmtId="0" fontId="15" fillId="0" borderId="0" xfId="4" applyFont="1" applyAlignment="1">
      <alignment vertical="top" wrapText="1"/>
    </xf>
    <xf numFmtId="0" fontId="2" fillId="0" borderId="0" xfId="4" applyAlignment="1">
      <alignment horizontal="left" vertical="top" wrapText="1" indent="2"/>
    </xf>
    <xf numFmtId="0" fontId="2" fillId="0" borderId="0" xfId="0" applyFont="1" applyAlignment="1">
      <alignment horizontal="center" vertical="top" wrapText="1"/>
    </xf>
    <xf numFmtId="3" fontId="2" fillId="0" borderId="12" xfId="4" applyNumberFormat="1" applyBorder="1" applyAlignment="1">
      <alignment horizontal="center" vertical="top"/>
    </xf>
    <xf numFmtId="0" fontId="15" fillId="0" borderId="12" xfId="0" applyFont="1" applyBorder="1" applyAlignment="1">
      <alignment vertical="top" wrapText="1"/>
    </xf>
    <xf numFmtId="0" fontId="2" fillId="0" borderId="12" xfId="4" applyBorder="1" applyAlignment="1">
      <alignment horizontal="left" vertical="top" wrapText="1" indent="3"/>
    </xf>
    <xf numFmtId="0" fontId="2" fillId="0" borderId="0" xfId="4" applyAlignment="1">
      <alignment horizontal="left" vertical="top" wrapText="1" indent="1"/>
    </xf>
    <xf numFmtId="0" fontId="2" fillId="0" borderId="12" xfId="4" applyBorder="1" applyAlignment="1">
      <alignment horizontal="left" vertical="top" wrapText="1" indent="2"/>
    </xf>
    <xf numFmtId="2" fontId="2" fillId="0" borderId="12" xfId="0" applyNumberFormat="1" applyFont="1" applyBorder="1" applyAlignment="1">
      <alignment horizontal="center" vertical="top"/>
    </xf>
    <xf numFmtId="0" fontId="2" fillId="0" borderId="16" xfId="0" applyFont="1" applyBorder="1" applyAlignment="1">
      <alignment horizontal="center" vertical="top" wrapText="1"/>
    </xf>
    <xf numFmtId="0" fontId="2" fillId="0" borderId="13" xfId="0" applyFont="1" applyBorder="1" applyAlignment="1">
      <alignment horizontal="center" vertical="center"/>
    </xf>
    <xf numFmtId="0" fontId="2" fillId="0" borderId="12" xfId="4" applyBorder="1" applyAlignment="1">
      <alignment horizontal="left" vertical="top" wrapText="1"/>
    </xf>
    <xf numFmtId="168" fontId="2" fillId="0" borderId="12" xfId="5" applyNumberFormat="1" applyFont="1" applyBorder="1" applyAlignment="1" applyProtection="1">
      <alignment horizontal="center" vertical="top" wrapText="1"/>
    </xf>
    <xf numFmtId="0" fontId="2" fillId="0" borderId="12" xfId="0" applyFont="1" applyBorder="1" applyAlignment="1">
      <alignment horizontal="left" vertical="center" wrapText="1" indent="1"/>
    </xf>
    <xf numFmtId="1" fontId="2" fillId="0" borderId="12" xfId="10" applyNumberFormat="1" applyFont="1" applyBorder="1" applyAlignment="1" applyProtection="1">
      <alignment horizontal="center" vertical="top" wrapText="1"/>
    </xf>
    <xf numFmtId="0" fontId="2" fillId="0" borderId="12" xfId="10" applyNumberFormat="1" applyFont="1" applyBorder="1" applyAlignment="1" applyProtection="1">
      <alignment horizontal="center" vertical="top" wrapText="1"/>
    </xf>
    <xf numFmtId="166" fontId="2" fillId="0" borderId="5" xfId="2" applyFont="1" applyFill="1" applyBorder="1" applyAlignment="1" applyProtection="1">
      <alignment vertical="top"/>
    </xf>
    <xf numFmtId="1" fontId="17" fillId="0" borderId="12" xfId="1" applyNumberFormat="1" applyFont="1" applyFill="1" applyBorder="1" applyAlignment="1" applyProtection="1">
      <alignment horizontal="center" vertical="top"/>
    </xf>
    <xf numFmtId="0" fontId="26" fillId="0" borderId="12" xfId="4" applyFont="1" applyBorder="1" applyAlignment="1">
      <alignment horizontal="center" vertical="top"/>
    </xf>
    <xf numFmtId="0" fontId="26" fillId="0" borderId="12" xfId="4" applyFont="1" applyBorder="1" applyAlignment="1">
      <alignment horizontal="left" vertical="top" wrapText="1" indent="1"/>
    </xf>
    <xf numFmtId="4" fontId="26" fillId="0" borderId="12" xfId="4" applyNumberFormat="1" applyFont="1" applyBorder="1" applyAlignment="1">
      <alignment horizontal="center" vertical="top"/>
    </xf>
    <xf numFmtId="1" fontId="26" fillId="0" borderId="12" xfId="1" applyNumberFormat="1" applyFont="1" applyFill="1" applyBorder="1" applyAlignment="1" applyProtection="1">
      <alignment horizontal="center" vertical="top"/>
    </xf>
    <xf numFmtId="165" fontId="4" fillId="0" borderId="27" xfId="7" applyNumberFormat="1" applyFont="1" applyBorder="1" applyAlignment="1">
      <alignment horizontal="left" vertical="center"/>
    </xf>
    <xf numFmtId="0" fontId="28" fillId="0" borderId="29" xfId="7" applyFont="1" applyBorder="1" applyAlignment="1">
      <alignment horizontal="left" vertical="center"/>
    </xf>
    <xf numFmtId="0" fontId="4" fillId="0" borderId="33" xfId="8" applyFont="1" applyBorder="1" applyAlignment="1">
      <alignment vertical="center"/>
    </xf>
    <xf numFmtId="0" fontId="2" fillId="0" borderId="27" xfId="0" applyFont="1" applyBorder="1" applyAlignment="1">
      <alignment horizontal="center" vertical="center"/>
    </xf>
    <xf numFmtId="165" fontId="4" fillId="0" borderId="21" xfId="7" applyNumberFormat="1" applyFont="1" applyBorder="1" applyAlignment="1">
      <alignment horizontal="left" vertical="center"/>
    </xf>
    <xf numFmtId="0" fontId="28" fillId="0" borderId="22" xfId="7" applyFont="1" applyBorder="1" applyAlignment="1">
      <alignment horizontal="left" vertical="center"/>
    </xf>
    <xf numFmtId="0" fontId="4" fillId="0" borderId="22" xfId="8" applyFont="1" applyBorder="1" applyAlignment="1">
      <alignment vertical="center"/>
    </xf>
    <xf numFmtId="0" fontId="2" fillId="0" borderId="32" xfId="0" applyFont="1" applyBorder="1" applyAlignment="1">
      <alignment horizontal="center" vertical="center"/>
    </xf>
    <xf numFmtId="165" fontId="4" fillId="0" borderId="23" xfId="7" applyNumberFormat="1" applyFont="1" applyBorder="1" applyAlignment="1">
      <alignment horizontal="center" vertical="center"/>
    </xf>
    <xf numFmtId="0" fontId="4" fillId="0" borderId="25" xfId="7" applyFont="1" applyBorder="1" applyAlignment="1">
      <alignment horizontal="left" vertical="center" indent="1"/>
    </xf>
    <xf numFmtId="0" fontId="2" fillId="0" borderId="25" xfId="8" applyFont="1" applyBorder="1" applyAlignment="1">
      <alignment horizontal="center" vertical="center"/>
    </xf>
    <xf numFmtId="0" fontId="2" fillId="0" borderId="30" xfId="8" applyFont="1" applyBorder="1" applyAlignment="1">
      <alignment horizontal="center" vertical="center"/>
    </xf>
    <xf numFmtId="0" fontId="4" fillId="0" borderId="25" xfId="0" applyFont="1" applyBorder="1" applyAlignment="1">
      <alignment horizontal="left" vertical="center" wrapText="1" indent="1"/>
    </xf>
    <xf numFmtId="0" fontId="2" fillId="0" borderId="25" xfId="8" applyFont="1" applyBorder="1" applyAlignment="1">
      <alignment horizontal="right" vertical="center"/>
    </xf>
    <xf numFmtId="165" fontId="4" fillId="0" borderId="21" xfId="7" applyNumberFormat="1" applyFont="1" applyBorder="1" applyAlignment="1">
      <alignment horizontal="center" vertical="center"/>
    </xf>
    <xf numFmtId="0" fontId="4" fillId="0" borderId="22" xfId="7" applyFont="1" applyBorder="1" applyAlignment="1">
      <alignment horizontal="right" vertical="center"/>
    </xf>
    <xf numFmtId="0" fontId="4" fillId="0" borderId="22" xfId="8" applyFont="1" applyBorder="1" applyAlignment="1">
      <alignment horizontal="right" vertical="center"/>
    </xf>
    <xf numFmtId="0" fontId="4" fillId="0" borderId="32" xfId="8" applyFont="1" applyBorder="1" applyAlignment="1">
      <alignment vertical="center"/>
    </xf>
    <xf numFmtId="165" fontId="4" fillId="0" borderId="24" xfId="7" applyNumberFormat="1" applyFont="1" applyBorder="1" applyAlignment="1">
      <alignment horizontal="center" vertical="center"/>
    </xf>
    <xf numFmtId="0" fontId="4" fillId="0" borderId="28" xfId="7" applyFont="1" applyBorder="1" applyAlignment="1">
      <alignment horizontal="justify" vertical="center" wrapText="1"/>
    </xf>
    <xf numFmtId="0" fontId="2" fillId="0" borderId="28" xfId="8" applyFont="1" applyBorder="1" applyAlignment="1">
      <alignment horizontal="center" vertical="center"/>
    </xf>
    <xf numFmtId="0" fontId="2" fillId="0" borderId="31" xfId="8" applyFont="1" applyBorder="1" applyAlignment="1">
      <alignment horizontal="center" vertical="center"/>
    </xf>
    <xf numFmtId="165" fontId="4" fillId="0" borderId="13" xfId="7" applyNumberFormat="1" applyFont="1" applyBorder="1" applyAlignment="1">
      <alignment horizontal="center" vertical="center"/>
    </xf>
    <xf numFmtId="0" fontId="2" fillId="0" borderId="6" xfId="7" applyFont="1" applyBorder="1" applyAlignment="1">
      <alignment horizontal="left" vertical="center" wrapText="1" indent="2"/>
    </xf>
    <xf numFmtId="0" fontId="2" fillId="0" borderId="6" xfId="8" applyFont="1" applyBorder="1" applyAlignment="1">
      <alignment horizontal="center" vertical="center"/>
    </xf>
    <xf numFmtId="0" fontId="2" fillId="0" borderId="8" xfId="8" applyFont="1" applyBorder="1" applyAlignment="1">
      <alignment horizontal="center" vertical="center"/>
    </xf>
    <xf numFmtId="165" fontId="4" fillId="0" borderId="12" xfId="7" applyNumberFormat="1" applyFont="1" applyBorder="1" applyAlignment="1">
      <alignment horizontal="center" vertical="center"/>
    </xf>
    <xf numFmtId="0" fontId="4" fillId="0" borderId="4" xfId="7" applyFont="1" applyBorder="1" applyAlignment="1">
      <alignment horizontal="right" vertical="center"/>
    </xf>
    <xf numFmtId="0" fontId="4" fillId="0" borderId="4" xfId="8" applyFont="1" applyBorder="1" applyAlignment="1">
      <alignment horizontal="right" vertical="center"/>
    </xf>
    <xf numFmtId="0" fontId="4" fillId="0" borderId="5" xfId="8" applyFont="1" applyBorder="1" applyAlignment="1">
      <alignment vertical="center"/>
    </xf>
    <xf numFmtId="0" fontId="4" fillId="0" borderId="28" xfId="7" applyFont="1" applyBorder="1" applyAlignment="1">
      <alignment horizontal="right" vertical="center" wrapText="1"/>
    </xf>
    <xf numFmtId="165" fontId="4" fillId="0" borderId="16" xfId="7" applyNumberFormat="1" applyFont="1" applyBorder="1" applyAlignment="1">
      <alignment horizontal="center" vertical="center"/>
    </xf>
    <xf numFmtId="0" fontId="4" fillId="0" borderId="1" xfId="7" applyFont="1" applyBorder="1" applyAlignment="1">
      <alignment horizontal="left" vertical="center" wrapText="1"/>
    </xf>
    <xf numFmtId="0" fontId="2" fillId="0" borderId="1" xfId="8" applyFont="1" applyBorder="1" applyAlignment="1">
      <alignment horizontal="center" vertical="center"/>
    </xf>
    <xf numFmtId="0" fontId="2" fillId="0" borderId="3" xfId="8" applyFont="1" applyBorder="1" applyAlignment="1">
      <alignment horizontal="center" vertical="center"/>
    </xf>
    <xf numFmtId="0" fontId="4" fillId="0" borderId="6" xfId="7" applyFont="1" applyBorder="1" applyAlignment="1">
      <alignment vertical="center"/>
    </xf>
    <xf numFmtId="0" fontId="4" fillId="0" borderId="1" xfId="0" applyFont="1" applyBorder="1" applyAlignment="1">
      <alignment horizontal="left" vertical="top"/>
    </xf>
    <xf numFmtId="0" fontId="4" fillId="0" borderId="2" xfId="0" applyFont="1" applyBorder="1" applyAlignment="1">
      <alignment vertical="top"/>
    </xf>
    <xf numFmtId="165" fontId="2" fillId="0" borderId="2" xfId="1" applyNumberFormat="1" applyFont="1" applyFill="1" applyBorder="1" applyAlignment="1" applyProtection="1">
      <alignment horizontal="center" vertical="top"/>
    </xf>
    <xf numFmtId="166" fontId="2" fillId="0" borderId="2" xfId="2" applyFont="1" applyFill="1" applyBorder="1" applyAlignment="1" applyProtection="1">
      <alignment vertical="top"/>
    </xf>
    <xf numFmtId="0" fontId="4" fillId="0" borderId="4" xfId="0" applyFont="1" applyBorder="1" applyAlignment="1">
      <alignment horizontal="left" vertical="top"/>
    </xf>
    <xf numFmtId="0" fontId="4" fillId="0" borderId="0" xfId="0" applyFont="1" applyAlignment="1">
      <alignment vertical="top"/>
    </xf>
    <xf numFmtId="165" fontId="2" fillId="0" borderId="0" xfId="1" applyNumberFormat="1" applyFont="1" applyFill="1" applyBorder="1" applyAlignment="1" applyProtection="1">
      <alignment horizontal="center" vertical="top"/>
    </xf>
    <xf numFmtId="166" fontId="2" fillId="0" borderId="0" xfId="2" applyFont="1" applyFill="1" applyBorder="1" applyAlignment="1" applyProtection="1">
      <alignment vertical="top"/>
    </xf>
    <xf numFmtId="0" fontId="4" fillId="0" borderId="6" xfId="0" applyFont="1" applyBorder="1" applyAlignment="1">
      <alignment horizontal="left" vertical="top"/>
    </xf>
    <xf numFmtId="0" fontId="4" fillId="0" borderId="7" xfId="0" applyFont="1" applyBorder="1" applyAlignment="1">
      <alignment vertical="top"/>
    </xf>
    <xf numFmtId="165" fontId="2" fillId="0" borderId="7" xfId="1" applyNumberFormat="1" applyFont="1" applyFill="1" applyBorder="1" applyAlignment="1" applyProtection="1">
      <alignment horizontal="center" vertical="top"/>
    </xf>
    <xf numFmtId="0" fontId="4" fillId="0" borderId="13" xfId="0" applyFont="1" applyBorder="1" applyAlignment="1">
      <alignment horizontal="center" vertical="top"/>
    </xf>
    <xf numFmtId="0" fontId="4" fillId="0" borderId="6" xfId="0" applyFont="1" applyBorder="1" applyAlignment="1">
      <alignment vertical="top"/>
    </xf>
    <xf numFmtId="0" fontId="4" fillId="0" borderId="7" xfId="0" applyFont="1" applyBorder="1" applyAlignment="1">
      <alignment horizontal="center" vertical="top"/>
    </xf>
    <xf numFmtId="165" fontId="4" fillId="0" borderId="9" xfId="1" applyNumberFormat="1" applyFont="1" applyFill="1" applyBorder="1" applyAlignment="1" applyProtection="1">
      <alignment horizontal="center" vertical="top"/>
    </xf>
    <xf numFmtId="166" fontId="4" fillId="0" borderId="7" xfId="2" applyFont="1" applyFill="1" applyBorder="1" applyAlignment="1" applyProtection="1">
      <alignment vertical="top"/>
    </xf>
    <xf numFmtId="164" fontId="4" fillId="0" borderId="9" xfId="1" applyFont="1" applyFill="1" applyBorder="1" applyAlignment="1" applyProtection="1">
      <alignment vertical="top"/>
    </xf>
    <xf numFmtId="0" fontId="15" fillId="0" borderId="1" xfId="0" applyFont="1" applyBorder="1" applyAlignment="1">
      <alignment vertical="top" wrapText="1"/>
    </xf>
    <xf numFmtId="0" fontId="2" fillId="0" borderId="2" xfId="0" applyFont="1" applyBorder="1" applyAlignment="1">
      <alignment horizontal="center" vertical="top"/>
    </xf>
    <xf numFmtId="0" fontId="2" fillId="0" borderId="4" xfId="0" applyFont="1" applyBorder="1" applyAlignment="1">
      <alignment vertical="top" wrapText="1"/>
    </xf>
    <xf numFmtId="0" fontId="2" fillId="0" borderId="0" xfId="0" applyFont="1" applyAlignment="1">
      <alignment horizontal="center" vertical="top"/>
    </xf>
    <xf numFmtId="0" fontId="15" fillId="0" borderId="4" xfId="0" applyFont="1" applyBorder="1" applyAlignment="1">
      <alignment vertical="top" wrapText="1"/>
    </xf>
    <xf numFmtId="1" fontId="2" fillId="0" borderId="12" xfId="0" applyNumberFormat="1" applyFont="1" applyBorder="1" applyAlignment="1">
      <alignment horizontal="center" vertical="top"/>
    </xf>
    <xf numFmtId="164" fontId="2" fillId="0" borderId="5" xfId="1" applyFont="1" applyBorder="1" applyAlignment="1" applyProtection="1">
      <alignment vertical="top" wrapText="1"/>
    </xf>
    <xf numFmtId="167" fontId="2" fillId="0" borderId="12" xfId="11" quotePrefix="1" applyNumberFormat="1" applyFont="1" applyFill="1" applyBorder="1" applyAlignment="1" applyProtection="1">
      <alignment horizontal="right" vertical="top"/>
    </xf>
    <xf numFmtId="0" fontId="2" fillId="0" borderId="4" xfId="0" applyFont="1" applyBorder="1" applyAlignment="1">
      <alignment horizontal="left" vertical="top" indent="1"/>
    </xf>
    <xf numFmtId="164" fontId="2" fillId="0" borderId="5" xfId="1" applyFont="1" applyFill="1" applyBorder="1" applyAlignment="1" applyProtection="1">
      <alignment vertical="top" wrapText="1"/>
    </xf>
    <xf numFmtId="0" fontId="5" fillId="0" borderId="4" xfId="0" applyFont="1" applyBorder="1" applyAlignment="1">
      <alignment vertical="top" wrapText="1"/>
    </xf>
    <xf numFmtId="164" fontId="4" fillId="0" borderId="5" xfId="1" applyFont="1" applyBorder="1" applyAlignment="1" applyProtection="1">
      <alignment vertical="top" wrapText="1"/>
    </xf>
    <xf numFmtId="164" fontId="4" fillId="0" borderId="5" xfId="1" quotePrefix="1" applyFont="1" applyBorder="1" applyAlignment="1" applyProtection="1">
      <alignment vertical="top" wrapText="1"/>
    </xf>
    <xf numFmtId="164" fontId="2" fillId="0" borderId="5" xfId="1" quotePrefix="1" applyFont="1" applyBorder="1" applyAlignment="1" applyProtection="1">
      <alignment vertical="top" wrapText="1"/>
    </xf>
    <xf numFmtId="0" fontId="2" fillId="0" borderId="4" xfId="0" quotePrefix="1" applyFont="1" applyBorder="1" applyAlignment="1">
      <alignment vertical="top" wrapText="1"/>
    </xf>
    <xf numFmtId="165" fontId="2" fillId="0" borderId="0" xfId="1" applyNumberFormat="1" applyFont="1" applyFill="1" applyBorder="1" applyAlignment="1" applyProtection="1">
      <alignment horizontal="center" vertical="top" wrapText="1"/>
    </xf>
    <xf numFmtId="164" fontId="2" fillId="0" borderId="5" xfId="1" applyFont="1" applyBorder="1" applyAlignment="1" applyProtection="1">
      <alignment horizontal="left" vertical="top" wrapText="1"/>
    </xf>
    <xf numFmtId="166" fontId="2" fillId="0" borderId="0" xfId="2" applyFont="1" applyFill="1" applyBorder="1" applyAlignment="1" applyProtection="1">
      <alignment horizontal="left" vertical="top" wrapText="1"/>
    </xf>
    <xf numFmtId="0" fontId="8" fillId="0" borderId="4" xfId="3" applyFont="1" applyBorder="1" applyAlignment="1">
      <alignment horizontal="left" vertical="top" wrapText="1" indent="1"/>
    </xf>
    <xf numFmtId="0" fontId="8" fillId="0" borderId="0" xfId="3" applyFont="1" applyAlignment="1">
      <alignment horizontal="left" vertical="top" wrapText="1" indent="1"/>
    </xf>
    <xf numFmtId="0" fontId="8" fillId="0" borderId="5" xfId="3" applyFont="1" applyBorder="1" applyAlignment="1">
      <alignment horizontal="left" vertical="top" wrapText="1" indent="1"/>
    </xf>
    <xf numFmtId="0" fontId="3" fillId="0" borderId="19" xfId="3" applyFont="1" applyBorder="1" applyAlignment="1" applyProtection="1">
      <alignment horizontal="center" vertical="top" wrapText="1"/>
      <protection locked="0"/>
    </xf>
    <xf numFmtId="0" fontId="3" fillId="0" borderId="11" xfId="3" applyFont="1" applyBorder="1" applyAlignment="1" applyProtection="1">
      <alignment horizontal="center" vertical="top" wrapText="1"/>
      <protection locked="0"/>
    </xf>
    <xf numFmtId="0" fontId="8" fillId="0" borderId="0" xfId="3" applyFont="1" applyAlignment="1">
      <alignment horizontal="left" vertical="top" wrapText="1"/>
    </xf>
    <xf numFmtId="0" fontId="8" fillId="0" borderId="5" xfId="3" applyFont="1" applyBorder="1" applyAlignment="1">
      <alignment horizontal="left" vertical="top" wrapText="1"/>
    </xf>
    <xf numFmtId="0" fontId="3" fillId="0" borderId="19" xfId="3" applyFont="1" applyBorder="1" applyAlignment="1">
      <alignment horizontal="center" vertical="top" wrapText="1"/>
    </xf>
    <xf numFmtId="0" fontId="3" fillId="0" borderId="11" xfId="3" applyFont="1" applyBorder="1" applyAlignment="1">
      <alignment horizontal="center" vertical="top" wrapText="1"/>
    </xf>
    <xf numFmtId="0" fontId="2" fillId="0" borderId="0" xfId="4" applyAlignment="1">
      <alignment horizontal="center" vertical="top"/>
    </xf>
    <xf numFmtId="0" fontId="2" fillId="0" borderId="5" xfId="4" applyBorder="1" applyAlignment="1">
      <alignment horizontal="center" vertical="top"/>
    </xf>
    <xf numFmtId="0" fontId="2" fillId="0" borderId="7" xfId="4" applyBorder="1" applyAlignment="1">
      <alignment horizontal="center" vertical="top"/>
    </xf>
    <xf numFmtId="0" fontId="2" fillId="0" borderId="8" xfId="4" applyBorder="1" applyAlignment="1">
      <alignment horizontal="center" vertical="top"/>
    </xf>
    <xf numFmtId="0" fontId="8" fillId="0" borderId="4" xfId="3" applyFont="1" applyBorder="1" applyAlignment="1">
      <alignment horizontal="left" vertical="top" wrapText="1"/>
    </xf>
    <xf numFmtId="0" fontId="8" fillId="0" borderId="0" xfId="3" applyFont="1" applyAlignment="1">
      <alignment vertical="top" wrapText="1"/>
    </xf>
    <xf numFmtId="0" fontId="8" fillId="0" borderId="5" xfId="3" applyFont="1" applyBorder="1" applyAlignment="1">
      <alignmen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4" xfId="0" quotePrefix="1" applyFont="1" applyBorder="1" applyAlignment="1">
      <alignment horizontal="left" vertical="top" wrapText="1"/>
    </xf>
    <xf numFmtId="0" fontId="2" fillId="0" borderId="0" xfId="0" quotePrefix="1" applyFont="1" applyAlignment="1">
      <alignment horizontal="left" vertical="top" wrapText="1"/>
    </xf>
    <xf numFmtId="0" fontId="4" fillId="0" borderId="19" xfId="4" applyFont="1" applyBorder="1" applyAlignment="1">
      <alignment horizontal="center" vertical="top"/>
    </xf>
    <xf numFmtId="0" fontId="4" fillId="0" borderId="11" xfId="4" applyFont="1" applyBorder="1" applyAlignment="1">
      <alignment horizontal="center" vertical="top"/>
    </xf>
    <xf numFmtId="0" fontId="2" fillId="0" borderId="5"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4" xfId="0" quotePrefix="1" applyFont="1" applyBorder="1" applyAlignment="1">
      <alignment horizontal="left" vertical="top" wrapText="1"/>
    </xf>
    <xf numFmtId="0" fontId="4" fillId="0" borderId="0" xfId="0" quotePrefix="1" applyFont="1" applyAlignment="1">
      <alignment horizontal="left" vertical="top" wrapText="1"/>
    </xf>
    <xf numFmtId="0" fontId="0" fillId="0" borderId="0" xfId="0" applyAlignment="1">
      <alignment horizontal="center" vertical="top"/>
    </xf>
  </cellXfs>
  <cellStyles count="24">
    <cellStyle name="20% - Accent3 2" xfId="12" xr:uid="{00000000-0005-0000-0000-000000000000}"/>
    <cellStyle name="Calculation 2" xfId="13" xr:uid="{00000000-0005-0000-0000-000001000000}"/>
    <cellStyle name="Comma" xfId="1" builtinId="3"/>
    <cellStyle name="Comma 2" xfId="5" xr:uid="{00000000-0005-0000-0000-000003000000}"/>
    <cellStyle name="Comma 2 2" xfId="11" xr:uid="{00000000-0005-0000-0000-000004000000}"/>
    <cellStyle name="Comma 2 2 2" xfId="22" xr:uid="{00000000-0005-0000-0000-000005000000}"/>
    <cellStyle name="Comma 3" xfId="10" xr:uid="{00000000-0005-0000-0000-000006000000}"/>
    <cellStyle name="Currency" xfId="2" builtinId="4"/>
    <cellStyle name="Currency 2" xfId="6" xr:uid="{00000000-0005-0000-0000-000008000000}"/>
    <cellStyle name="Currency 2 2" xfId="21" xr:uid="{00000000-0005-0000-0000-000009000000}"/>
    <cellStyle name="Currency 2 2 2" xfId="23" xr:uid="{00000000-0005-0000-0000-00000A000000}"/>
    <cellStyle name="Input 2" xfId="14" xr:uid="{00000000-0005-0000-0000-00000B000000}"/>
    <cellStyle name="Normal" xfId="0" builtinId="0"/>
    <cellStyle name="Normal 2" xfId="4" xr:uid="{00000000-0005-0000-0000-00000D000000}"/>
    <cellStyle name="Normal 2 2" xfId="15" xr:uid="{00000000-0005-0000-0000-00000E000000}"/>
    <cellStyle name="Normal 3" xfId="3" xr:uid="{00000000-0005-0000-0000-00000F000000}"/>
    <cellStyle name="Normal 4" xfId="9" xr:uid="{00000000-0005-0000-0000-000010000000}"/>
    <cellStyle name="Normal 4 2" xfId="16" xr:uid="{00000000-0005-0000-0000-000011000000}"/>
    <cellStyle name="Normal 5" xfId="17" xr:uid="{00000000-0005-0000-0000-000012000000}"/>
    <cellStyle name="Normal_Bills of Quantities" xfId="8" xr:uid="{00000000-0005-0000-0000-000013000000}"/>
    <cellStyle name="Normal_BOQ2" xfId="7" xr:uid="{00000000-0005-0000-0000-000014000000}"/>
    <cellStyle name="Percent" xfId="20" builtinId="5"/>
    <cellStyle name="Percent 2" xfId="18" xr:uid="{00000000-0005-0000-0000-000016000000}"/>
    <cellStyle name="title 2" xfId="19" xr:uid="{00000000-0005-0000-0000-00001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ittle/Dropbox/See%20me%20no%20more/Supporting%20Works%20Contracts/Supporting%20Works%20Bills-%20QS%20QTY%20(Cornelius%20Cyrus's%20conflicted%20copy%202015-0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W (1)"/>
      <sheetName val="BQOVER"/>
      <sheetName val="DW (2)"/>
      <sheetName val="BQGODSAVED"/>
      <sheetName val="DW (3)"/>
      <sheetName val="BQLONDON"/>
      <sheetName val="DW (7)"/>
      <sheetName val="BQ GORSE"/>
      <sheetName val="DW (4)"/>
      <sheetName val="BQKARO POINT"/>
      <sheetName val="DW (5"/>
      <sheetName val="BQFANCY "/>
      <sheetName val="DW (8)"/>
      <sheetName val="BQBEL"/>
      <sheetName val="QTY- BEL"/>
      <sheetName val="BEL- Calcu"/>
      <sheetName val="DW (6)"/>
      <sheetName val="TEVIOT-ZENGA"/>
      <sheetName val="Tev- Calcu"/>
      <sheetName val="MAIN SUM"/>
      <sheetName val="Bills of Quanties "/>
      <sheetName val="Chainages "/>
      <sheetName val="Sheet1"/>
      <sheetName val="CLASS E"/>
      <sheetName val="CLASS F"/>
      <sheetName val="Sheet2"/>
      <sheetName val="Loan Amortization Schedule"/>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1">
          <cell r="A1" t="str">
            <v>Loan Amortization Schedule</v>
          </cell>
          <cell r="B1">
            <v>0</v>
          </cell>
          <cell r="C1">
            <v>0</v>
          </cell>
          <cell r="D1">
            <v>0</v>
          </cell>
          <cell r="E1">
            <v>0</v>
          </cell>
          <cell r="F1">
            <v>0</v>
          </cell>
          <cell r="G1">
            <v>0</v>
          </cell>
          <cell r="H1">
            <v>0</v>
          </cell>
          <cell r="I1">
            <v>0</v>
          </cell>
          <cell r="J1">
            <v>0</v>
          </cell>
        </row>
        <row r="2">
          <cell r="A2">
            <v>0</v>
          </cell>
          <cell r="B2">
            <v>0</v>
          </cell>
          <cell r="C2">
            <v>0</v>
          </cell>
          <cell r="D2">
            <v>0</v>
          </cell>
          <cell r="E2">
            <v>0</v>
          </cell>
          <cell r="F2">
            <v>0</v>
          </cell>
          <cell r="G2">
            <v>0</v>
          </cell>
          <cell r="H2">
            <v>0</v>
          </cell>
          <cell r="I2">
            <v>0</v>
          </cell>
          <cell r="J2">
            <v>0</v>
          </cell>
        </row>
        <row r="3">
          <cell r="A3">
            <v>0</v>
          </cell>
          <cell r="B3">
            <v>0</v>
          </cell>
          <cell r="C3">
            <v>0</v>
          </cell>
          <cell r="D3">
            <v>0</v>
          </cell>
          <cell r="E3">
            <v>0</v>
          </cell>
          <cell r="F3">
            <v>0</v>
          </cell>
          <cell r="G3">
            <v>0</v>
          </cell>
          <cell r="H3">
            <v>0</v>
          </cell>
          <cell r="I3">
            <v>0</v>
          </cell>
          <cell r="J3">
            <v>0</v>
          </cell>
        </row>
        <row r="4">
          <cell r="A4">
            <v>0</v>
          </cell>
          <cell r="B4" t="str">
            <v>Enter values</v>
          </cell>
          <cell r="C4">
            <v>0</v>
          </cell>
          <cell r="D4">
            <v>0</v>
          </cell>
          <cell r="E4">
            <v>0</v>
          </cell>
          <cell r="F4">
            <v>0</v>
          </cell>
          <cell r="G4">
            <v>0</v>
          </cell>
          <cell r="H4" t="str">
            <v>Loan summary</v>
          </cell>
          <cell r="I4">
            <v>0</v>
          </cell>
          <cell r="J4">
            <v>0</v>
          </cell>
        </row>
        <row r="5">
          <cell r="A5">
            <v>0</v>
          </cell>
          <cell r="B5">
            <v>0</v>
          </cell>
          <cell r="C5" t="str">
            <v>Loan amount</v>
          </cell>
          <cell r="D5">
            <v>1391867.8231304348</v>
          </cell>
          <cell r="E5">
            <v>0</v>
          </cell>
          <cell r="F5">
            <v>0</v>
          </cell>
          <cell r="G5">
            <v>0</v>
          </cell>
          <cell r="H5">
            <v>0</v>
          </cell>
          <cell r="I5" t="str">
            <v>Scheduled payment</v>
          </cell>
          <cell r="J5">
            <v>192056.3499740249</v>
          </cell>
        </row>
        <row r="6">
          <cell r="A6">
            <v>0</v>
          </cell>
          <cell r="B6">
            <v>0</v>
          </cell>
          <cell r="C6" t="str">
            <v>Annual interest rate</v>
          </cell>
          <cell r="D6">
            <v>0.09</v>
          </cell>
          <cell r="E6">
            <v>0</v>
          </cell>
          <cell r="F6">
            <v>0</v>
          </cell>
          <cell r="G6">
            <v>0</v>
          </cell>
          <cell r="H6">
            <v>0</v>
          </cell>
          <cell r="I6" t="str">
            <v>Scheduled number of payments</v>
          </cell>
          <cell r="J6">
            <v>8</v>
          </cell>
        </row>
        <row r="7">
          <cell r="A7">
            <v>0</v>
          </cell>
          <cell r="B7">
            <v>0</v>
          </cell>
          <cell r="C7" t="str">
            <v>Loan period in years</v>
          </cell>
          <cell r="D7">
            <v>2</v>
          </cell>
          <cell r="E7">
            <v>0</v>
          </cell>
          <cell r="F7">
            <v>0</v>
          </cell>
          <cell r="G7">
            <v>0</v>
          </cell>
          <cell r="H7">
            <v>0</v>
          </cell>
          <cell r="I7" t="str">
            <v>Actual number of payments</v>
          </cell>
          <cell r="J7">
            <v>8</v>
          </cell>
        </row>
        <row r="8">
          <cell r="A8">
            <v>0</v>
          </cell>
          <cell r="B8">
            <v>0</v>
          </cell>
          <cell r="C8" t="str">
            <v>Number of payments per year</v>
          </cell>
          <cell r="D8">
            <v>4</v>
          </cell>
          <cell r="E8">
            <v>0</v>
          </cell>
          <cell r="F8">
            <v>0</v>
          </cell>
          <cell r="G8">
            <v>0</v>
          </cell>
          <cell r="H8">
            <v>0</v>
          </cell>
          <cell r="I8" t="str">
            <v>Total early payments</v>
          </cell>
          <cell r="J8">
            <v>0</v>
          </cell>
        </row>
        <row r="9">
          <cell r="A9">
            <v>0</v>
          </cell>
          <cell r="B9">
            <v>0</v>
          </cell>
          <cell r="C9" t="str">
            <v>Start date of loan</v>
          </cell>
          <cell r="D9">
            <v>41947</v>
          </cell>
          <cell r="E9">
            <v>0</v>
          </cell>
          <cell r="F9">
            <v>0</v>
          </cell>
          <cell r="G9">
            <v>0</v>
          </cell>
          <cell r="H9">
            <v>0</v>
          </cell>
          <cell r="I9" t="str">
            <v>Total interest</v>
          </cell>
          <cell r="J9">
            <v>144582.97666176033</v>
          </cell>
        </row>
        <row r="10">
          <cell r="A10">
            <v>0</v>
          </cell>
          <cell r="B10">
            <v>0</v>
          </cell>
          <cell r="C10" t="str">
            <v>Optional extra payments</v>
          </cell>
          <cell r="D10">
            <v>0</v>
          </cell>
          <cell r="E10">
            <v>0</v>
          </cell>
          <cell r="F10">
            <v>0</v>
          </cell>
          <cell r="G10">
            <v>0</v>
          </cell>
          <cell r="H10">
            <v>0</v>
          </cell>
          <cell r="I10">
            <v>0</v>
          </cell>
          <cell r="J10">
            <v>0</v>
          </cell>
        </row>
        <row r="11">
          <cell r="A11">
            <v>0</v>
          </cell>
          <cell r="B11">
            <v>0</v>
          </cell>
          <cell r="C11">
            <v>0</v>
          </cell>
          <cell r="D11">
            <v>0</v>
          </cell>
          <cell r="E11">
            <v>0</v>
          </cell>
          <cell r="F11">
            <v>0</v>
          </cell>
          <cell r="G11">
            <v>0</v>
          </cell>
          <cell r="H11">
            <v>0</v>
          </cell>
          <cell r="I11">
            <v>0</v>
          </cell>
          <cell r="J11">
            <v>0</v>
          </cell>
        </row>
        <row r="12">
          <cell r="A12">
            <v>0</v>
          </cell>
          <cell r="B12" t="str">
            <v>Lender name:</v>
          </cell>
          <cell r="C12">
            <v>0</v>
          </cell>
          <cell r="D12">
            <v>0</v>
          </cell>
          <cell r="E12">
            <v>0</v>
          </cell>
          <cell r="F12">
            <v>0</v>
          </cell>
          <cell r="G12">
            <v>0</v>
          </cell>
          <cell r="H12">
            <v>0</v>
          </cell>
          <cell r="I12">
            <v>0</v>
          </cell>
          <cell r="J12">
            <v>0</v>
          </cell>
        </row>
        <row r="13">
          <cell r="A13">
            <v>0</v>
          </cell>
          <cell r="B13">
            <v>0</v>
          </cell>
          <cell r="C13">
            <v>0</v>
          </cell>
          <cell r="D13">
            <v>0</v>
          </cell>
          <cell r="E13">
            <v>0</v>
          </cell>
          <cell r="F13">
            <v>0</v>
          </cell>
          <cell r="G13">
            <v>0</v>
          </cell>
          <cell r="H13">
            <v>0</v>
          </cell>
          <cell r="I13">
            <v>0</v>
          </cell>
          <cell r="J13">
            <v>0</v>
          </cell>
        </row>
        <row r="14">
          <cell r="A14">
            <v>0</v>
          </cell>
          <cell r="B14">
            <v>0</v>
          </cell>
          <cell r="C14">
            <v>0</v>
          </cell>
          <cell r="D14">
            <v>0</v>
          </cell>
          <cell r="E14">
            <v>0</v>
          </cell>
          <cell r="F14">
            <v>0</v>
          </cell>
          <cell r="G14">
            <v>0</v>
          </cell>
          <cell r="H14">
            <v>0</v>
          </cell>
          <cell r="I14">
            <v>0</v>
          </cell>
          <cell r="J14">
            <v>0</v>
          </cell>
        </row>
        <row r="15">
          <cell r="A15">
            <v>0</v>
          </cell>
          <cell r="B15">
            <v>0</v>
          </cell>
          <cell r="C15">
            <v>0</v>
          </cell>
          <cell r="D15">
            <v>0</v>
          </cell>
          <cell r="E15">
            <v>0</v>
          </cell>
          <cell r="F15">
            <v>0</v>
          </cell>
          <cell r="G15">
            <v>0</v>
          </cell>
          <cell r="H15">
            <v>0</v>
          </cell>
          <cell r="I15">
            <v>0</v>
          </cell>
          <cell r="J15">
            <v>0</v>
          </cell>
        </row>
        <row r="16">
          <cell r="A16" t="str">
            <v>Pmt. No.</v>
          </cell>
          <cell r="B16" t="str">
            <v>Payment Date</v>
          </cell>
          <cell r="C16" t="str">
            <v>Beginning Balance</v>
          </cell>
          <cell r="D16" t="str">
            <v>Scheduled Payment</v>
          </cell>
          <cell r="E16" t="str">
            <v>Extra Payment</v>
          </cell>
          <cell r="F16" t="str">
            <v>Total Payment</v>
          </cell>
          <cell r="G16" t="str">
            <v>Principal</v>
          </cell>
          <cell r="H16" t="str">
            <v>Interest</v>
          </cell>
          <cell r="I16" t="str">
            <v>Ending Balance</v>
          </cell>
          <cell r="J16" t="str">
            <v>Cumulative Interest</v>
          </cell>
        </row>
        <row r="17">
          <cell r="A17">
            <v>0</v>
          </cell>
          <cell r="B17">
            <v>0</v>
          </cell>
          <cell r="C17">
            <v>0</v>
          </cell>
          <cell r="D17">
            <v>0</v>
          </cell>
          <cell r="E17">
            <v>0</v>
          </cell>
          <cell r="F17">
            <v>0</v>
          </cell>
          <cell r="G17">
            <v>0</v>
          </cell>
          <cell r="H17">
            <v>0</v>
          </cell>
          <cell r="I17">
            <v>0</v>
          </cell>
          <cell r="J17">
            <v>0</v>
          </cell>
        </row>
        <row r="18">
          <cell r="A18">
            <v>1</v>
          </cell>
          <cell r="B18">
            <v>42039</v>
          </cell>
          <cell r="C18">
            <v>1391867.8231304348</v>
          </cell>
          <cell r="D18">
            <v>192056.3499740249</v>
          </cell>
          <cell r="E18">
            <v>0</v>
          </cell>
          <cell r="F18">
            <v>192056.3499740249</v>
          </cell>
          <cell r="G18">
            <v>160739.32395359012</v>
          </cell>
          <cell r="H18">
            <v>31317.026020434783</v>
          </cell>
          <cell r="I18">
            <v>1231128.4991768447</v>
          </cell>
          <cell r="J18">
            <v>31317.026020434783</v>
          </cell>
        </row>
        <row r="19">
          <cell r="A19">
            <v>2</v>
          </cell>
          <cell r="B19">
            <v>42128</v>
          </cell>
          <cell r="C19">
            <v>1231128.4991768447</v>
          </cell>
          <cell r="D19">
            <v>192056.3499740249</v>
          </cell>
          <cell r="E19">
            <v>0</v>
          </cell>
          <cell r="F19">
            <v>192056.3499740249</v>
          </cell>
          <cell r="G19">
            <v>164355.95874254589</v>
          </cell>
          <cell r="H19">
            <v>27700.391231479007</v>
          </cell>
          <cell r="I19">
            <v>1066772.5404342988</v>
          </cell>
          <cell r="J19">
            <v>59017.417251913794</v>
          </cell>
        </row>
        <row r="20">
          <cell r="A20">
            <v>3</v>
          </cell>
          <cell r="B20">
            <v>42220</v>
          </cell>
          <cell r="C20">
            <v>1066772.5404342988</v>
          </cell>
          <cell r="D20">
            <v>192056.3499740249</v>
          </cell>
          <cell r="E20">
            <v>0</v>
          </cell>
          <cell r="F20">
            <v>192056.3499740249</v>
          </cell>
          <cell r="G20">
            <v>168053.96781425318</v>
          </cell>
          <cell r="H20">
            <v>24002.382159771721</v>
          </cell>
          <cell r="I20">
            <v>898718.57262004563</v>
          </cell>
          <cell r="J20">
            <v>83019.799411685512</v>
          </cell>
        </row>
        <row r="21">
          <cell r="A21">
            <v>4</v>
          </cell>
          <cell r="B21">
            <v>42312</v>
          </cell>
          <cell r="C21">
            <v>898718.57262004563</v>
          </cell>
          <cell r="D21">
            <v>192056.3499740249</v>
          </cell>
          <cell r="E21">
            <v>0</v>
          </cell>
          <cell r="F21">
            <v>192056.3499740249</v>
          </cell>
          <cell r="G21">
            <v>171835.18209007388</v>
          </cell>
          <cell r="H21">
            <v>20221.167883951024</v>
          </cell>
          <cell r="I21">
            <v>726883.3905299718</v>
          </cell>
          <cell r="J21">
            <v>103240.96729563654</v>
          </cell>
        </row>
        <row r="22">
          <cell r="A22">
            <v>5</v>
          </cell>
          <cell r="B22">
            <v>42404</v>
          </cell>
          <cell r="C22">
            <v>726883.3905299718</v>
          </cell>
          <cell r="D22">
            <v>192056.3499740249</v>
          </cell>
          <cell r="E22">
            <v>0</v>
          </cell>
          <cell r="F22">
            <v>192056.3499740249</v>
          </cell>
          <cell r="G22">
            <v>175701.47368710052</v>
          </cell>
          <cell r="H22">
            <v>16354.876286924366</v>
          </cell>
          <cell r="I22">
            <v>551181.91684287135</v>
          </cell>
          <cell r="J22">
            <v>119595.8435825609</v>
          </cell>
        </row>
        <row r="23">
          <cell r="A23">
            <v>6</v>
          </cell>
          <cell r="B23">
            <v>42494</v>
          </cell>
          <cell r="C23">
            <v>551181.91684287135</v>
          </cell>
          <cell r="D23">
            <v>192056.3499740249</v>
          </cell>
          <cell r="E23">
            <v>0</v>
          </cell>
          <cell r="F23">
            <v>192056.3499740249</v>
          </cell>
          <cell r="G23">
            <v>179654.7568450603</v>
          </cell>
          <cell r="H23">
            <v>12401.593128964605</v>
          </cell>
          <cell r="I23">
            <v>371527.15999781108</v>
          </cell>
          <cell r="J23">
            <v>131997.43671152552</v>
          </cell>
        </row>
        <row r="24">
          <cell r="A24">
            <v>7</v>
          </cell>
          <cell r="B24">
            <v>42586</v>
          </cell>
          <cell r="C24">
            <v>371527.15999781108</v>
          </cell>
          <cell r="D24">
            <v>192056.3499740249</v>
          </cell>
          <cell r="E24">
            <v>0</v>
          </cell>
          <cell r="F24">
            <v>192056.3499740249</v>
          </cell>
          <cell r="G24">
            <v>183696.98887407416</v>
          </cell>
          <cell r="H24">
            <v>8359.3610999507491</v>
          </cell>
          <cell r="I24">
            <v>187830.17112373692</v>
          </cell>
          <cell r="J24">
            <v>140356.79781147625</v>
          </cell>
        </row>
        <row r="25">
          <cell r="A25">
            <v>8</v>
          </cell>
          <cell r="B25">
            <v>42678</v>
          </cell>
          <cell r="C25">
            <v>187830.17112373692</v>
          </cell>
          <cell r="D25">
            <v>192056.3499740249</v>
          </cell>
          <cell r="E25">
            <v>0</v>
          </cell>
          <cell r="F25">
            <v>187830.17112373692</v>
          </cell>
          <cell r="G25">
            <v>183603.99227345284</v>
          </cell>
          <cell r="H25">
            <v>4226.1788502840809</v>
          </cell>
          <cell r="I25">
            <v>0</v>
          </cell>
          <cell r="J25">
            <v>144582.97666176033</v>
          </cell>
        </row>
        <row r="26">
          <cell r="A26">
            <v>9</v>
          </cell>
          <cell r="B26">
            <v>42770</v>
          </cell>
          <cell r="C26">
            <v>0</v>
          </cell>
          <cell r="D26">
            <v>192056.3499740249</v>
          </cell>
          <cell r="E26">
            <v>0</v>
          </cell>
          <cell r="F26">
            <v>0</v>
          </cell>
          <cell r="G26">
            <v>0</v>
          </cell>
          <cell r="H26">
            <v>0</v>
          </cell>
          <cell r="I26">
            <v>0</v>
          </cell>
          <cell r="J26">
            <v>144582.97666176033</v>
          </cell>
        </row>
        <row r="27">
          <cell r="A27">
            <v>10</v>
          </cell>
          <cell r="B27">
            <v>42859</v>
          </cell>
          <cell r="C27">
            <v>0</v>
          </cell>
          <cell r="D27">
            <v>192056.3499740249</v>
          </cell>
          <cell r="E27">
            <v>0</v>
          </cell>
          <cell r="F27">
            <v>0</v>
          </cell>
          <cell r="G27">
            <v>0</v>
          </cell>
          <cell r="H27">
            <v>0</v>
          </cell>
          <cell r="I27">
            <v>0</v>
          </cell>
          <cell r="J27">
            <v>144582.97666176033</v>
          </cell>
        </row>
        <row r="28">
          <cell r="A28">
            <v>11</v>
          </cell>
          <cell r="B28">
            <v>42951</v>
          </cell>
          <cell r="C28">
            <v>0</v>
          </cell>
          <cell r="D28">
            <v>192056.3499740249</v>
          </cell>
          <cell r="E28">
            <v>0</v>
          </cell>
          <cell r="F28">
            <v>0</v>
          </cell>
          <cell r="G28">
            <v>0</v>
          </cell>
          <cell r="H28">
            <v>0</v>
          </cell>
          <cell r="I28">
            <v>0</v>
          </cell>
          <cell r="J28">
            <v>144582.97666176033</v>
          </cell>
        </row>
        <row r="29">
          <cell r="A29">
            <v>12</v>
          </cell>
          <cell r="B29">
            <v>43043</v>
          </cell>
          <cell r="C29">
            <v>0</v>
          </cell>
          <cell r="D29">
            <v>192056.3499740249</v>
          </cell>
          <cell r="E29">
            <v>0</v>
          </cell>
          <cell r="F29">
            <v>0</v>
          </cell>
          <cell r="G29">
            <v>0</v>
          </cell>
          <cell r="H29">
            <v>0</v>
          </cell>
          <cell r="I29">
            <v>0</v>
          </cell>
          <cell r="J29">
            <v>144582.97666176033</v>
          </cell>
        </row>
        <row r="30">
          <cell r="A30">
            <v>13</v>
          </cell>
          <cell r="B30">
            <v>43135</v>
          </cell>
          <cell r="C30">
            <v>0</v>
          </cell>
          <cell r="D30">
            <v>192056.3499740249</v>
          </cell>
          <cell r="E30">
            <v>0</v>
          </cell>
          <cell r="F30">
            <v>0</v>
          </cell>
          <cell r="G30">
            <v>0</v>
          </cell>
          <cell r="H30">
            <v>0</v>
          </cell>
          <cell r="I30">
            <v>0</v>
          </cell>
          <cell r="J30">
            <v>144582.97666176033</v>
          </cell>
        </row>
        <row r="31">
          <cell r="A31">
            <v>14</v>
          </cell>
          <cell r="B31">
            <v>43224</v>
          </cell>
          <cell r="C31">
            <v>0</v>
          </cell>
          <cell r="D31">
            <v>192056.3499740249</v>
          </cell>
          <cell r="E31">
            <v>0</v>
          </cell>
          <cell r="F31">
            <v>0</v>
          </cell>
          <cell r="G31">
            <v>0</v>
          </cell>
          <cell r="H31">
            <v>0</v>
          </cell>
          <cell r="I31">
            <v>0</v>
          </cell>
          <cell r="J31">
            <v>144582.97666176033</v>
          </cell>
        </row>
        <row r="32">
          <cell r="A32">
            <v>15</v>
          </cell>
          <cell r="B32">
            <v>43316</v>
          </cell>
          <cell r="C32">
            <v>0</v>
          </cell>
          <cell r="D32">
            <v>192056.3499740249</v>
          </cell>
          <cell r="E32">
            <v>0</v>
          </cell>
          <cell r="F32">
            <v>0</v>
          </cell>
          <cell r="G32">
            <v>0</v>
          </cell>
          <cell r="H32">
            <v>0</v>
          </cell>
          <cell r="I32">
            <v>0</v>
          </cell>
          <cell r="J32">
            <v>144582.97666176033</v>
          </cell>
        </row>
        <row r="33">
          <cell r="A33">
            <v>16</v>
          </cell>
          <cell r="B33">
            <v>43408</v>
          </cell>
          <cell r="C33">
            <v>0</v>
          </cell>
          <cell r="D33">
            <v>192056.3499740249</v>
          </cell>
          <cell r="E33">
            <v>0</v>
          </cell>
          <cell r="F33">
            <v>0</v>
          </cell>
          <cell r="G33">
            <v>0</v>
          </cell>
          <cell r="H33">
            <v>0</v>
          </cell>
          <cell r="I33">
            <v>0</v>
          </cell>
          <cell r="J33">
            <v>144582.97666176033</v>
          </cell>
        </row>
        <row r="34">
          <cell r="A34">
            <v>17</v>
          </cell>
          <cell r="B34">
            <v>43500</v>
          </cell>
          <cell r="C34">
            <v>0</v>
          </cell>
          <cell r="D34">
            <v>192056.3499740249</v>
          </cell>
          <cell r="E34">
            <v>0</v>
          </cell>
          <cell r="F34">
            <v>0</v>
          </cell>
          <cell r="G34">
            <v>0</v>
          </cell>
          <cell r="H34">
            <v>0</v>
          </cell>
          <cell r="I34">
            <v>0</v>
          </cell>
          <cell r="J34">
            <v>144582.97666176033</v>
          </cell>
        </row>
        <row r="35">
          <cell r="A35">
            <v>18</v>
          </cell>
          <cell r="B35">
            <v>43589</v>
          </cell>
          <cell r="C35">
            <v>0</v>
          </cell>
          <cell r="D35">
            <v>192056.3499740249</v>
          </cell>
          <cell r="E35">
            <v>0</v>
          </cell>
          <cell r="F35">
            <v>0</v>
          </cell>
          <cell r="G35">
            <v>0</v>
          </cell>
          <cell r="H35">
            <v>0</v>
          </cell>
          <cell r="I35">
            <v>0</v>
          </cell>
          <cell r="J35">
            <v>144582.97666176033</v>
          </cell>
        </row>
        <row r="36">
          <cell r="A36">
            <v>19</v>
          </cell>
          <cell r="B36">
            <v>43681</v>
          </cell>
          <cell r="C36">
            <v>0</v>
          </cell>
          <cell r="D36">
            <v>192056.3499740249</v>
          </cell>
          <cell r="E36">
            <v>0</v>
          </cell>
          <cell r="F36">
            <v>0</v>
          </cell>
          <cell r="G36">
            <v>0</v>
          </cell>
          <cell r="H36">
            <v>0</v>
          </cell>
          <cell r="I36">
            <v>0</v>
          </cell>
          <cell r="J36">
            <v>144582.97666176033</v>
          </cell>
        </row>
        <row r="37">
          <cell r="A37">
            <v>20</v>
          </cell>
          <cell r="B37">
            <v>43773</v>
          </cell>
          <cell r="C37">
            <v>0</v>
          </cell>
          <cell r="D37">
            <v>192056.3499740249</v>
          </cell>
          <cell r="E37">
            <v>0</v>
          </cell>
          <cell r="F37">
            <v>0</v>
          </cell>
          <cell r="G37">
            <v>0</v>
          </cell>
          <cell r="H37">
            <v>0</v>
          </cell>
          <cell r="I37">
            <v>0</v>
          </cell>
          <cell r="J37">
            <v>144582.97666176033</v>
          </cell>
        </row>
        <row r="38">
          <cell r="A38">
            <v>21</v>
          </cell>
          <cell r="B38">
            <v>43865</v>
          </cell>
          <cell r="C38">
            <v>0</v>
          </cell>
          <cell r="D38">
            <v>192056.3499740249</v>
          </cell>
          <cell r="E38">
            <v>0</v>
          </cell>
          <cell r="F38">
            <v>0</v>
          </cell>
          <cell r="G38">
            <v>0</v>
          </cell>
          <cell r="H38">
            <v>0</v>
          </cell>
          <cell r="I38">
            <v>0</v>
          </cell>
          <cell r="J38">
            <v>144582.97666176033</v>
          </cell>
        </row>
        <row r="39">
          <cell r="A39">
            <v>22</v>
          </cell>
          <cell r="B39">
            <v>43955</v>
          </cell>
          <cell r="C39">
            <v>0</v>
          </cell>
          <cell r="D39">
            <v>192056.3499740249</v>
          </cell>
          <cell r="E39">
            <v>0</v>
          </cell>
          <cell r="F39">
            <v>0</v>
          </cell>
          <cell r="G39">
            <v>0</v>
          </cell>
          <cell r="H39">
            <v>0</v>
          </cell>
          <cell r="I39">
            <v>0</v>
          </cell>
          <cell r="J39">
            <v>144582.97666176033</v>
          </cell>
        </row>
        <row r="40">
          <cell r="A40">
            <v>23</v>
          </cell>
          <cell r="B40">
            <v>44047</v>
          </cell>
          <cell r="C40">
            <v>0</v>
          </cell>
          <cell r="D40">
            <v>192056.3499740249</v>
          </cell>
          <cell r="E40">
            <v>0</v>
          </cell>
          <cell r="F40">
            <v>0</v>
          </cell>
          <cell r="G40">
            <v>0</v>
          </cell>
          <cell r="H40">
            <v>0</v>
          </cell>
          <cell r="I40">
            <v>0</v>
          </cell>
          <cell r="J40">
            <v>144582.97666176033</v>
          </cell>
        </row>
        <row r="41">
          <cell r="A41">
            <v>24</v>
          </cell>
          <cell r="B41">
            <v>44139</v>
          </cell>
          <cell r="C41">
            <v>0</v>
          </cell>
          <cell r="D41">
            <v>192056.3499740249</v>
          </cell>
          <cell r="E41">
            <v>0</v>
          </cell>
          <cell r="F41">
            <v>0</v>
          </cell>
          <cell r="G41">
            <v>0</v>
          </cell>
          <cell r="H41">
            <v>0</v>
          </cell>
          <cell r="I41">
            <v>0</v>
          </cell>
          <cell r="J41">
            <v>144582.97666176033</v>
          </cell>
        </row>
        <row r="42">
          <cell r="A42">
            <v>25</v>
          </cell>
          <cell r="B42">
            <v>44231</v>
          </cell>
          <cell r="C42">
            <v>0</v>
          </cell>
          <cell r="D42">
            <v>192056.3499740249</v>
          </cell>
          <cell r="E42">
            <v>0</v>
          </cell>
          <cell r="F42">
            <v>0</v>
          </cell>
          <cell r="G42">
            <v>0</v>
          </cell>
          <cell r="H42">
            <v>0</v>
          </cell>
          <cell r="I42">
            <v>0</v>
          </cell>
          <cell r="J42">
            <v>144582.97666176033</v>
          </cell>
        </row>
        <row r="43">
          <cell r="A43">
            <v>26</v>
          </cell>
          <cell r="B43">
            <v>44320</v>
          </cell>
          <cell r="C43">
            <v>0</v>
          </cell>
          <cell r="D43">
            <v>192056.3499740249</v>
          </cell>
          <cell r="E43">
            <v>0</v>
          </cell>
          <cell r="F43">
            <v>0</v>
          </cell>
          <cell r="G43">
            <v>0</v>
          </cell>
          <cell r="H43">
            <v>0</v>
          </cell>
          <cell r="I43">
            <v>0</v>
          </cell>
          <cell r="J43">
            <v>144582.97666176033</v>
          </cell>
        </row>
        <row r="44">
          <cell r="A44">
            <v>27</v>
          </cell>
          <cell r="B44">
            <v>44412</v>
          </cell>
          <cell r="C44">
            <v>0</v>
          </cell>
          <cell r="D44">
            <v>192056.3499740249</v>
          </cell>
          <cell r="E44">
            <v>0</v>
          </cell>
          <cell r="F44">
            <v>0</v>
          </cell>
          <cell r="G44">
            <v>0</v>
          </cell>
          <cell r="H44">
            <v>0</v>
          </cell>
          <cell r="I44">
            <v>0</v>
          </cell>
          <cell r="J44">
            <v>144582.97666176033</v>
          </cell>
        </row>
        <row r="45">
          <cell r="A45">
            <v>28</v>
          </cell>
          <cell r="B45">
            <v>44504</v>
          </cell>
          <cell r="C45">
            <v>0</v>
          </cell>
          <cell r="D45">
            <v>192056.3499740249</v>
          </cell>
          <cell r="E45">
            <v>0</v>
          </cell>
          <cell r="F45">
            <v>0</v>
          </cell>
          <cell r="G45">
            <v>0</v>
          </cell>
          <cell r="H45">
            <v>0</v>
          </cell>
          <cell r="I45">
            <v>0</v>
          </cell>
          <cell r="J45">
            <v>144582.97666176033</v>
          </cell>
        </row>
        <row r="46">
          <cell r="A46">
            <v>29</v>
          </cell>
          <cell r="B46">
            <v>44596</v>
          </cell>
          <cell r="C46">
            <v>0</v>
          </cell>
          <cell r="D46">
            <v>192056.3499740249</v>
          </cell>
          <cell r="E46">
            <v>0</v>
          </cell>
          <cell r="F46">
            <v>0</v>
          </cell>
          <cell r="G46">
            <v>0</v>
          </cell>
          <cell r="H46">
            <v>0</v>
          </cell>
          <cell r="I46">
            <v>0</v>
          </cell>
          <cell r="J46">
            <v>144582.97666176033</v>
          </cell>
        </row>
        <row r="47">
          <cell r="A47">
            <v>30</v>
          </cell>
          <cell r="B47">
            <v>44685</v>
          </cell>
          <cell r="C47">
            <v>0</v>
          </cell>
          <cell r="D47">
            <v>192056.3499740249</v>
          </cell>
          <cell r="E47">
            <v>0</v>
          </cell>
          <cell r="F47">
            <v>0</v>
          </cell>
          <cell r="G47">
            <v>0</v>
          </cell>
          <cell r="H47">
            <v>0</v>
          </cell>
          <cell r="I47">
            <v>0</v>
          </cell>
          <cell r="J47">
            <v>144582.97666176033</v>
          </cell>
        </row>
        <row r="48">
          <cell r="A48">
            <v>31</v>
          </cell>
          <cell r="B48">
            <v>44777</v>
          </cell>
          <cell r="C48">
            <v>0</v>
          </cell>
          <cell r="D48">
            <v>192056.3499740249</v>
          </cell>
          <cell r="E48">
            <v>0</v>
          </cell>
          <cell r="F48">
            <v>0</v>
          </cell>
          <cell r="G48">
            <v>0</v>
          </cell>
          <cell r="H48">
            <v>0</v>
          </cell>
          <cell r="I48">
            <v>0</v>
          </cell>
          <cell r="J48">
            <v>144582.97666176033</v>
          </cell>
        </row>
        <row r="49">
          <cell r="A49">
            <v>32</v>
          </cell>
          <cell r="B49">
            <v>44869</v>
          </cell>
          <cell r="C49">
            <v>0</v>
          </cell>
          <cell r="D49">
            <v>192056.3499740249</v>
          </cell>
          <cell r="E49">
            <v>0</v>
          </cell>
          <cell r="F49">
            <v>0</v>
          </cell>
          <cell r="G49">
            <v>0</v>
          </cell>
          <cell r="H49">
            <v>0</v>
          </cell>
          <cell r="I49">
            <v>0</v>
          </cell>
          <cell r="J49">
            <v>144582.97666176033</v>
          </cell>
        </row>
        <row r="50">
          <cell r="A50">
            <v>33</v>
          </cell>
          <cell r="B50">
            <v>44961</v>
          </cell>
          <cell r="C50">
            <v>0</v>
          </cell>
          <cell r="D50">
            <v>192056.3499740249</v>
          </cell>
          <cell r="E50">
            <v>0</v>
          </cell>
          <cell r="F50">
            <v>0</v>
          </cell>
          <cell r="G50">
            <v>0</v>
          </cell>
          <cell r="H50">
            <v>0</v>
          </cell>
          <cell r="I50">
            <v>0</v>
          </cell>
          <cell r="J50">
            <v>144582.97666176033</v>
          </cell>
        </row>
        <row r="51">
          <cell r="A51">
            <v>34</v>
          </cell>
          <cell r="B51">
            <v>45050</v>
          </cell>
          <cell r="C51">
            <v>0</v>
          </cell>
          <cell r="D51">
            <v>192056.3499740249</v>
          </cell>
          <cell r="E51">
            <v>0</v>
          </cell>
          <cell r="F51">
            <v>0</v>
          </cell>
          <cell r="G51">
            <v>0</v>
          </cell>
          <cell r="H51">
            <v>0</v>
          </cell>
          <cell r="I51">
            <v>0</v>
          </cell>
          <cell r="J51">
            <v>144582.97666176033</v>
          </cell>
        </row>
        <row r="52">
          <cell r="A52">
            <v>35</v>
          </cell>
          <cell r="B52">
            <v>45142</v>
          </cell>
          <cell r="C52">
            <v>0</v>
          </cell>
          <cell r="D52">
            <v>192056.3499740249</v>
          </cell>
          <cell r="E52">
            <v>0</v>
          </cell>
          <cell r="F52">
            <v>0</v>
          </cell>
          <cell r="G52">
            <v>0</v>
          </cell>
          <cell r="H52">
            <v>0</v>
          </cell>
          <cell r="I52">
            <v>0</v>
          </cell>
          <cell r="J52">
            <v>144582.97666176033</v>
          </cell>
        </row>
        <row r="53">
          <cell r="A53">
            <v>36</v>
          </cell>
          <cell r="B53">
            <v>45234</v>
          </cell>
          <cell r="C53">
            <v>0</v>
          </cell>
          <cell r="D53">
            <v>192056.3499740249</v>
          </cell>
          <cell r="E53">
            <v>0</v>
          </cell>
          <cell r="F53">
            <v>0</v>
          </cell>
          <cell r="G53">
            <v>0</v>
          </cell>
          <cell r="H53">
            <v>0</v>
          </cell>
          <cell r="I53">
            <v>0</v>
          </cell>
          <cell r="J53">
            <v>144582.97666176033</v>
          </cell>
        </row>
        <row r="54">
          <cell r="A54">
            <v>37</v>
          </cell>
          <cell r="B54">
            <v>45326</v>
          </cell>
          <cell r="C54">
            <v>0</v>
          </cell>
          <cell r="D54">
            <v>192056.3499740249</v>
          </cell>
          <cell r="E54">
            <v>0</v>
          </cell>
          <cell r="F54">
            <v>0</v>
          </cell>
          <cell r="G54">
            <v>0</v>
          </cell>
          <cell r="H54">
            <v>0</v>
          </cell>
          <cell r="I54">
            <v>0</v>
          </cell>
          <cell r="J54">
            <v>144582.97666176033</v>
          </cell>
        </row>
        <row r="55">
          <cell r="A55">
            <v>38</v>
          </cell>
          <cell r="B55">
            <v>45416</v>
          </cell>
          <cell r="C55">
            <v>0</v>
          </cell>
          <cell r="D55">
            <v>192056.3499740249</v>
          </cell>
          <cell r="E55">
            <v>0</v>
          </cell>
          <cell r="F55">
            <v>0</v>
          </cell>
          <cell r="G55">
            <v>0</v>
          </cell>
          <cell r="H55">
            <v>0</v>
          </cell>
          <cell r="I55">
            <v>0</v>
          </cell>
          <cell r="J55">
            <v>144582.97666176033</v>
          </cell>
        </row>
        <row r="56">
          <cell r="A56">
            <v>39</v>
          </cell>
          <cell r="B56">
            <v>45508</v>
          </cell>
          <cell r="C56">
            <v>0</v>
          </cell>
          <cell r="D56">
            <v>192056.3499740249</v>
          </cell>
          <cell r="E56">
            <v>0</v>
          </cell>
          <cell r="F56">
            <v>0</v>
          </cell>
          <cell r="G56">
            <v>0</v>
          </cell>
          <cell r="H56">
            <v>0</v>
          </cell>
          <cell r="I56">
            <v>0</v>
          </cell>
          <cell r="J56">
            <v>144582.97666176033</v>
          </cell>
        </row>
        <row r="57">
          <cell r="A57">
            <v>40</v>
          </cell>
          <cell r="B57">
            <v>45600</v>
          </cell>
          <cell r="C57">
            <v>0</v>
          </cell>
          <cell r="D57">
            <v>192056.3499740249</v>
          </cell>
          <cell r="E57">
            <v>0</v>
          </cell>
          <cell r="F57">
            <v>0</v>
          </cell>
          <cell r="G57">
            <v>0</v>
          </cell>
          <cell r="H57">
            <v>0</v>
          </cell>
          <cell r="I57">
            <v>0</v>
          </cell>
          <cell r="J57">
            <v>144582.97666176033</v>
          </cell>
        </row>
        <row r="58">
          <cell r="A58">
            <v>41</v>
          </cell>
          <cell r="B58">
            <v>45692</v>
          </cell>
          <cell r="C58">
            <v>0</v>
          </cell>
          <cell r="D58">
            <v>192056.3499740249</v>
          </cell>
          <cell r="E58">
            <v>0</v>
          </cell>
          <cell r="F58">
            <v>0</v>
          </cell>
          <cell r="G58">
            <v>0</v>
          </cell>
          <cell r="H58">
            <v>0</v>
          </cell>
          <cell r="I58">
            <v>0</v>
          </cell>
          <cell r="J58">
            <v>144582.97666176033</v>
          </cell>
        </row>
        <row r="59">
          <cell r="A59">
            <v>42</v>
          </cell>
          <cell r="B59">
            <v>45781</v>
          </cell>
          <cell r="C59">
            <v>0</v>
          </cell>
          <cell r="D59">
            <v>192056.3499740249</v>
          </cell>
          <cell r="E59">
            <v>0</v>
          </cell>
          <cell r="F59">
            <v>0</v>
          </cell>
          <cell r="G59">
            <v>0</v>
          </cell>
          <cell r="H59">
            <v>0</v>
          </cell>
          <cell r="I59">
            <v>0</v>
          </cell>
          <cell r="J59">
            <v>144582.97666176033</v>
          </cell>
        </row>
        <row r="60">
          <cell r="A60">
            <v>43</v>
          </cell>
          <cell r="B60">
            <v>45873</v>
          </cell>
          <cell r="C60">
            <v>0</v>
          </cell>
          <cell r="D60">
            <v>192056.3499740249</v>
          </cell>
          <cell r="E60">
            <v>0</v>
          </cell>
          <cell r="F60">
            <v>0</v>
          </cell>
          <cell r="G60">
            <v>0</v>
          </cell>
          <cell r="H60">
            <v>0</v>
          </cell>
          <cell r="I60">
            <v>0</v>
          </cell>
          <cell r="J60">
            <v>144582.97666176033</v>
          </cell>
        </row>
        <row r="61">
          <cell r="A61">
            <v>44</v>
          </cell>
          <cell r="B61">
            <v>45965</v>
          </cell>
          <cell r="C61">
            <v>0</v>
          </cell>
          <cell r="D61">
            <v>192056.3499740249</v>
          </cell>
          <cell r="E61">
            <v>0</v>
          </cell>
          <cell r="F61">
            <v>0</v>
          </cell>
          <cell r="G61">
            <v>0</v>
          </cell>
          <cell r="H61">
            <v>0</v>
          </cell>
          <cell r="I61">
            <v>0</v>
          </cell>
          <cell r="J61">
            <v>144582.97666176033</v>
          </cell>
        </row>
        <row r="62">
          <cell r="A62">
            <v>45</v>
          </cell>
          <cell r="B62">
            <v>46057</v>
          </cell>
          <cell r="C62">
            <v>0</v>
          </cell>
          <cell r="D62">
            <v>192056.3499740249</v>
          </cell>
          <cell r="E62">
            <v>0</v>
          </cell>
          <cell r="F62">
            <v>0</v>
          </cell>
          <cell r="G62">
            <v>0</v>
          </cell>
          <cell r="H62">
            <v>0</v>
          </cell>
          <cell r="I62">
            <v>0</v>
          </cell>
          <cell r="J62">
            <v>144582.97666176033</v>
          </cell>
        </row>
        <row r="63">
          <cell r="A63">
            <v>46</v>
          </cell>
          <cell r="B63">
            <v>46146</v>
          </cell>
          <cell r="C63">
            <v>0</v>
          </cell>
          <cell r="D63">
            <v>192056.3499740249</v>
          </cell>
          <cell r="E63">
            <v>0</v>
          </cell>
          <cell r="F63">
            <v>0</v>
          </cell>
          <cell r="G63">
            <v>0</v>
          </cell>
          <cell r="H63">
            <v>0</v>
          </cell>
          <cell r="I63">
            <v>0</v>
          </cell>
          <cell r="J63">
            <v>144582.97666176033</v>
          </cell>
        </row>
        <row r="64">
          <cell r="A64">
            <v>47</v>
          </cell>
          <cell r="B64">
            <v>46238</v>
          </cell>
          <cell r="C64">
            <v>0</v>
          </cell>
          <cell r="D64">
            <v>192056.3499740249</v>
          </cell>
          <cell r="E64">
            <v>0</v>
          </cell>
          <cell r="F64">
            <v>0</v>
          </cell>
          <cell r="G64">
            <v>0</v>
          </cell>
          <cell r="H64">
            <v>0</v>
          </cell>
          <cell r="I64">
            <v>0</v>
          </cell>
          <cell r="J64">
            <v>144582.97666176033</v>
          </cell>
        </row>
        <row r="65">
          <cell r="A65">
            <v>48</v>
          </cell>
          <cell r="B65">
            <v>46330</v>
          </cell>
          <cell r="C65">
            <v>0</v>
          </cell>
          <cell r="D65">
            <v>192056.3499740249</v>
          </cell>
          <cell r="E65">
            <v>0</v>
          </cell>
          <cell r="F65">
            <v>0</v>
          </cell>
          <cell r="G65">
            <v>0</v>
          </cell>
          <cell r="H65">
            <v>0</v>
          </cell>
          <cell r="I65">
            <v>0</v>
          </cell>
          <cell r="J65">
            <v>144582.97666176033</v>
          </cell>
        </row>
        <row r="66">
          <cell r="A66">
            <v>49</v>
          </cell>
          <cell r="B66">
            <v>46422</v>
          </cell>
          <cell r="C66">
            <v>0</v>
          </cell>
          <cell r="D66">
            <v>192056.3499740249</v>
          </cell>
          <cell r="E66">
            <v>0</v>
          </cell>
          <cell r="F66">
            <v>0</v>
          </cell>
          <cell r="G66">
            <v>0</v>
          </cell>
          <cell r="H66">
            <v>0</v>
          </cell>
          <cell r="I66">
            <v>0</v>
          </cell>
          <cell r="J66">
            <v>144582.97666176033</v>
          </cell>
        </row>
        <row r="67">
          <cell r="A67">
            <v>50</v>
          </cell>
          <cell r="B67">
            <v>46511</v>
          </cell>
          <cell r="C67">
            <v>0</v>
          </cell>
          <cell r="D67">
            <v>192056.3499740249</v>
          </cell>
          <cell r="E67">
            <v>0</v>
          </cell>
          <cell r="F67">
            <v>0</v>
          </cell>
          <cell r="G67">
            <v>0</v>
          </cell>
          <cell r="H67">
            <v>0</v>
          </cell>
          <cell r="I67">
            <v>0</v>
          </cell>
          <cell r="J67">
            <v>144582.97666176033</v>
          </cell>
        </row>
        <row r="68">
          <cell r="A68">
            <v>51</v>
          </cell>
          <cell r="B68">
            <v>46603</v>
          </cell>
          <cell r="C68">
            <v>0</v>
          </cell>
          <cell r="D68">
            <v>192056.3499740249</v>
          </cell>
          <cell r="E68">
            <v>0</v>
          </cell>
          <cell r="F68">
            <v>0</v>
          </cell>
          <cell r="G68">
            <v>0</v>
          </cell>
          <cell r="H68">
            <v>0</v>
          </cell>
          <cell r="I68">
            <v>0</v>
          </cell>
          <cell r="J68">
            <v>144582.97666176033</v>
          </cell>
        </row>
        <row r="69">
          <cell r="A69">
            <v>52</v>
          </cell>
          <cell r="B69">
            <v>46695</v>
          </cell>
          <cell r="C69">
            <v>0</v>
          </cell>
          <cell r="D69">
            <v>192056.3499740249</v>
          </cell>
          <cell r="E69">
            <v>0</v>
          </cell>
          <cell r="F69">
            <v>0</v>
          </cell>
          <cell r="G69">
            <v>0</v>
          </cell>
          <cell r="H69">
            <v>0</v>
          </cell>
          <cell r="I69">
            <v>0</v>
          </cell>
          <cell r="J69">
            <v>144582.97666176033</v>
          </cell>
        </row>
        <row r="70">
          <cell r="A70">
            <v>53</v>
          </cell>
          <cell r="B70">
            <v>46787</v>
          </cell>
          <cell r="C70">
            <v>0</v>
          </cell>
          <cell r="D70">
            <v>192056.3499740249</v>
          </cell>
          <cell r="E70">
            <v>0</v>
          </cell>
          <cell r="F70">
            <v>0</v>
          </cell>
          <cell r="G70">
            <v>0</v>
          </cell>
          <cell r="H70">
            <v>0</v>
          </cell>
          <cell r="I70">
            <v>0</v>
          </cell>
          <cell r="J70">
            <v>144582.97666176033</v>
          </cell>
        </row>
        <row r="71">
          <cell r="A71">
            <v>54</v>
          </cell>
          <cell r="B71">
            <v>46877</v>
          </cell>
          <cell r="C71">
            <v>0</v>
          </cell>
          <cell r="D71">
            <v>192056.3499740249</v>
          </cell>
          <cell r="E71">
            <v>0</v>
          </cell>
          <cell r="F71">
            <v>0</v>
          </cell>
          <cell r="G71">
            <v>0</v>
          </cell>
          <cell r="H71">
            <v>0</v>
          </cell>
          <cell r="I71">
            <v>0</v>
          </cell>
          <cell r="J71">
            <v>144582.97666176033</v>
          </cell>
        </row>
        <row r="72">
          <cell r="A72">
            <v>55</v>
          </cell>
          <cell r="B72">
            <v>46969</v>
          </cell>
          <cell r="C72">
            <v>0</v>
          </cell>
          <cell r="D72">
            <v>192056.3499740249</v>
          </cell>
          <cell r="E72">
            <v>0</v>
          </cell>
          <cell r="F72">
            <v>0</v>
          </cell>
          <cell r="G72">
            <v>0</v>
          </cell>
          <cell r="H72">
            <v>0</v>
          </cell>
          <cell r="I72">
            <v>0</v>
          </cell>
          <cell r="J72">
            <v>144582.97666176033</v>
          </cell>
        </row>
        <row r="73">
          <cell r="A73">
            <v>56</v>
          </cell>
          <cell r="B73">
            <v>47061</v>
          </cell>
          <cell r="C73">
            <v>0</v>
          </cell>
          <cell r="D73">
            <v>192056.3499740249</v>
          </cell>
          <cell r="E73">
            <v>0</v>
          </cell>
          <cell r="F73">
            <v>0</v>
          </cell>
          <cell r="G73">
            <v>0</v>
          </cell>
          <cell r="H73">
            <v>0</v>
          </cell>
          <cell r="I73">
            <v>0</v>
          </cell>
          <cell r="J73">
            <v>144582.97666176033</v>
          </cell>
        </row>
        <row r="74">
          <cell r="A74">
            <v>57</v>
          </cell>
          <cell r="B74">
            <v>47153</v>
          </cell>
          <cell r="C74">
            <v>0</v>
          </cell>
          <cell r="D74">
            <v>192056.3499740249</v>
          </cell>
          <cell r="E74">
            <v>0</v>
          </cell>
          <cell r="F74">
            <v>0</v>
          </cell>
          <cell r="G74">
            <v>0</v>
          </cell>
          <cell r="H74">
            <v>0</v>
          </cell>
          <cell r="I74">
            <v>0</v>
          </cell>
          <cell r="J74">
            <v>144582.97666176033</v>
          </cell>
        </row>
        <row r="75">
          <cell r="A75">
            <v>58</v>
          </cell>
          <cell r="B75">
            <v>47242</v>
          </cell>
          <cell r="C75">
            <v>0</v>
          </cell>
          <cell r="D75">
            <v>192056.3499740249</v>
          </cell>
          <cell r="E75">
            <v>0</v>
          </cell>
          <cell r="F75">
            <v>0</v>
          </cell>
          <cell r="G75">
            <v>0</v>
          </cell>
          <cell r="H75">
            <v>0</v>
          </cell>
          <cell r="I75">
            <v>0</v>
          </cell>
          <cell r="J75">
            <v>144582.97666176033</v>
          </cell>
        </row>
        <row r="76">
          <cell r="A76">
            <v>59</v>
          </cell>
          <cell r="B76">
            <v>47334</v>
          </cell>
          <cell r="C76">
            <v>0</v>
          </cell>
          <cell r="D76">
            <v>192056.3499740249</v>
          </cell>
          <cell r="E76">
            <v>0</v>
          </cell>
          <cell r="F76">
            <v>0</v>
          </cell>
          <cell r="G76">
            <v>0</v>
          </cell>
          <cell r="H76">
            <v>0</v>
          </cell>
          <cell r="I76">
            <v>0</v>
          </cell>
          <cell r="J76">
            <v>144582.97666176033</v>
          </cell>
        </row>
        <row r="77">
          <cell r="A77">
            <v>60</v>
          </cell>
          <cell r="B77">
            <v>47426</v>
          </cell>
          <cell r="C77">
            <v>0</v>
          </cell>
          <cell r="D77">
            <v>192056.3499740249</v>
          </cell>
          <cell r="E77">
            <v>0</v>
          </cell>
          <cell r="F77">
            <v>0</v>
          </cell>
          <cell r="G77">
            <v>0</v>
          </cell>
          <cell r="H77">
            <v>0</v>
          </cell>
          <cell r="I77">
            <v>0</v>
          </cell>
          <cell r="J77">
            <v>144582.97666176033</v>
          </cell>
        </row>
        <row r="78">
          <cell r="A78">
            <v>61</v>
          </cell>
          <cell r="B78">
            <v>47518</v>
          </cell>
          <cell r="C78">
            <v>0</v>
          </cell>
          <cell r="D78">
            <v>192056.3499740249</v>
          </cell>
          <cell r="E78">
            <v>0</v>
          </cell>
          <cell r="F78">
            <v>0</v>
          </cell>
          <cell r="G78">
            <v>0</v>
          </cell>
          <cell r="H78">
            <v>0</v>
          </cell>
          <cell r="I78">
            <v>0</v>
          </cell>
          <cell r="J78">
            <v>144582.97666176033</v>
          </cell>
        </row>
        <row r="79">
          <cell r="A79">
            <v>62</v>
          </cell>
          <cell r="B79">
            <v>47607</v>
          </cell>
          <cell r="C79">
            <v>0</v>
          </cell>
          <cell r="D79">
            <v>192056.3499740249</v>
          </cell>
          <cell r="E79">
            <v>0</v>
          </cell>
          <cell r="F79">
            <v>0</v>
          </cell>
          <cell r="G79">
            <v>0</v>
          </cell>
          <cell r="H79">
            <v>0</v>
          </cell>
          <cell r="I79">
            <v>0</v>
          </cell>
          <cell r="J79">
            <v>144582.97666176033</v>
          </cell>
        </row>
        <row r="80">
          <cell r="A80">
            <v>63</v>
          </cell>
          <cell r="B80">
            <v>47699</v>
          </cell>
          <cell r="C80">
            <v>0</v>
          </cell>
          <cell r="D80">
            <v>192056.3499740249</v>
          </cell>
          <cell r="E80">
            <v>0</v>
          </cell>
          <cell r="F80">
            <v>0</v>
          </cell>
          <cell r="G80">
            <v>0</v>
          </cell>
          <cell r="H80">
            <v>0</v>
          </cell>
          <cell r="I80">
            <v>0</v>
          </cell>
          <cell r="J80">
            <v>144582.97666176033</v>
          </cell>
        </row>
        <row r="81">
          <cell r="A81">
            <v>64</v>
          </cell>
          <cell r="B81">
            <v>47791</v>
          </cell>
          <cell r="C81">
            <v>0</v>
          </cell>
          <cell r="D81">
            <v>192056.3499740249</v>
          </cell>
          <cell r="E81">
            <v>0</v>
          </cell>
          <cell r="F81">
            <v>0</v>
          </cell>
          <cell r="G81">
            <v>0</v>
          </cell>
          <cell r="H81">
            <v>0</v>
          </cell>
          <cell r="I81">
            <v>0</v>
          </cell>
          <cell r="J81">
            <v>144582.97666176033</v>
          </cell>
        </row>
        <row r="82">
          <cell r="A82">
            <v>65</v>
          </cell>
          <cell r="B82">
            <v>47883</v>
          </cell>
          <cell r="C82">
            <v>0</v>
          </cell>
          <cell r="D82">
            <v>192056.3499740249</v>
          </cell>
          <cell r="E82">
            <v>0</v>
          </cell>
          <cell r="F82">
            <v>0</v>
          </cell>
          <cell r="G82">
            <v>0</v>
          </cell>
          <cell r="H82">
            <v>0</v>
          </cell>
          <cell r="I82">
            <v>0</v>
          </cell>
          <cell r="J82">
            <v>144582.97666176033</v>
          </cell>
        </row>
        <row r="83">
          <cell r="A83">
            <v>66</v>
          </cell>
          <cell r="B83">
            <v>47972</v>
          </cell>
          <cell r="C83">
            <v>0</v>
          </cell>
          <cell r="D83">
            <v>192056.3499740249</v>
          </cell>
          <cell r="E83">
            <v>0</v>
          </cell>
          <cell r="F83">
            <v>0</v>
          </cell>
          <cell r="G83">
            <v>0</v>
          </cell>
          <cell r="H83">
            <v>0</v>
          </cell>
          <cell r="I83">
            <v>0</v>
          </cell>
          <cell r="J83">
            <v>144582.97666176033</v>
          </cell>
        </row>
        <row r="84">
          <cell r="A84">
            <v>67</v>
          </cell>
          <cell r="B84">
            <v>48064</v>
          </cell>
          <cell r="C84">
            <v>0</v>
          </cell>
          <cell r="D84">
            <v>192056.3499740249</v>
          </cell>
          <cell r="E84">
            <v>0</v>
          </cell>
          <cell r="F84">
            <v>0</v>
          </cell>
          <cell r="G84">
            <v>0</v>
          </cell>
          <cell r="H84">
            <v>0</v>
          </cell>
          <cell r="I84">
            <v>0</v>
          </cell>
          <cell r="J84">
            <v>144582.97666176033</v>
          </cell>
        </row>
        <row r="85">
          <cell r="A85">
            <v>68</v>
          </cell>
          <cell r="B85">
            <v>48156</v>
          </cell>
          <cell r="C85">
            <v>0</v>
          </cell>
          <cell r="D85">
            <v>192056.3499740249</v>
          </cell>
          <cell r="E85">
            <v>0</v>
          </cell>
          <cell r="F85">
            <v>0</v>
          </cell>
          <cell r="G85">
            <v>0</v>
          </cell>
          <cell r="H85">
            <v>0</v>
          </cell>
          <cell r="I85">
            <v>0</v>
          </cell>
          <cell r="J85">
            <v>144582.97666176033</v>
          </cell>
        </row>
        <row r="86">
          <cell r="A86">
            <v>69</v>
          </cell>
          <cell r="B86">
            <v>48248</v>
          </cell>
          <cell r="C86">
            <v>0</v>
          </cell>
          <cell r="D86">
            <v>192056.3499740249</v>
          </cell>
          <cell r="E86">
            <v>0</v>
          </cell>
          <cell r="F86">
            <v>0</v>
          </cell>
          <cell r="G86">
            <v>0</v>
          </cell>
          <cell r="H86">
            <v>0</v>
          </cell>
          <cell r="I86">
            <v>0</v>
          </cell>
          <cell r="J86">
            <v>144582.97666176033</v>
          </cell>
        </row>
        <row r="87">
          <cell r="A87">
            <v>70</v>
          </cell>
          <cell r="B87">
            <v>48338</v>
          </cell>
          <cell r="C87">
            <v>0</v>
          </cell>
          <cell r="D87">
            <v>192056.3499740249</v>
          </cell>
          <cell r="E87">
            <v>0</v>
          </cell>
          <cell r="F87">
            <v>0</v>
          </cell>
          <cell r="G87">
            <v>0</v>
          </cell>
          <cell r="H87">
            <v>0</v>
          </cell>
          <cell r="I87">
            <v>0</v>
          </cell>
          <cell r="J87">
            <v>144582.97666176033</v>
          </cell>
        </row>
        <row r="88">
          <cell r="A88">
            <v>71</v>
          </cell>
          <cell r="B88">
            <v>48430</v>
          </cell>
          <cell r="C88">
            <v>0</v>
          </cell>
          <cell r="D88">
            <v>192056.3499740249</v>
          </cell>
          <cell r="E88">
            <v>0</v>
          </cell>
          <cell r="F88">
            <v>0</v>
          </cell>
          <cell r="G88">
            <v>0</v>
          </cell>
          <cell r="H88">
            <v>0</v>
          </cell>
          <cell r="I88">
            <v>0</v>
          </cell>
          <cell r="J88">
            <v>144582.97666176033</v>
          </cell>
        </row>
        <row r="89">
          <cell r="A89">
            <v>72</v>
          </cell>
          <cell r="B89">
            <v>48522</v>
          </cell>
          <cell r="C89">
            <v>0</v>
          </cell>
          <cell r="D89">
            <v>192056.3499740249</v>
          </cell>
          <cell r="E89">
            <v>0</v>
          </cell>
          <cell r="F89">
            <v>0</v>
          </cell>
          <cell r="G89">
            <v>0</v>
          </cell>
          <cell r="H89">
            <v>0</v>
          </cell>
          <cell r="I89">
            <v>0</v>
          </cell>
          <cell r="J89">
            <v>144582.97666176033</v>
          </cell>
        </row>
        <row r="90">
          <cell r="A90">
            <v>73</v>
          </cell>
          <cell r="B90">
            <v>48614</v>
          </cell>
          <cell r="C90">
            <v>0</v>
          </cell>
          <cell r="D90">
            <v>192056.3499740249</v>
          </cell>
          <cell r="E90">
            <v>0</v>
          </cell>
          <cell r="F90">
            <v>0</v>
          </cell>
          <cell r="G90">
            <v>0</v>
          </cell>
          <cell r="H90">
            <v>0</v>
          </cell>
          <cell r="I90">
            <v>0</v>
          </cell>
          <cell r="J90">
            <v>144582.97666176033</v>
          </cell>
        </row>
        <row r="91">
          <cell r="A91">
            <v>74</v>
          </cell>
          <cell r="B91">
            <v>48703</v>
          </cell>
          <cell r="C91">
            <v>0</v>
          </cell>
          <cell r="D91">
            <v>192056.3499740249</v>
          </cell>
          <cell r="E91">
            <v>0</v>
          </cell>
          <cell r="F91">
            <v>0</v>
          </cell>
          <cell r="G91">
            <v>0</v>
          </cell>
          <cell r="H91">
            <v>0</v>
          </cell>
          <cell r="I91">
            <v>0</v>
          </cell>
          <cell r="J91">
            <v>144582.97666176033</v>
          </cell>
        </row>
        <row r="92">
          <cell r="A92">
            <v>75</v>
          </cell>
          <cell r="B92">
            <v>48795</v>
          </cell>
          <cell r="C92">
            <v>0</v>
          </cell>
          <cell r="D92">
            <v>192056.3499740249</v>
          </cell>
          <cell r="E92">
            <v>0</v>
          </cell>
          <cell r="F92">
            <v>0</v>
          </cell>
          <cell r="G92">
            <v>0</v>
          </cell>
          <cell r="H92">
            <v>0</v>
          </cell>
          <cell r="I92">
            <v>0</v>
          </cell>
          <cell r="J92">
            <v>144582.97666176033</v>
          </cell>
        </row>
        <row r="93">
          <cell r="A93">
            <v>76</v>
          </cell>
          <cell r="B93">
            <v>48887</v>
          </cell>
          <cell r="C93">
            <v>0</v>
          </cell>
          <cell r="D93">
            <v>192056.3499740249</v>
          </cell>
          <cell r="E93">
            <v>0</v>
          </cell>
          <cell r="F93">
            <v>0</v>
          </cell>
          <cell r="G93">
            <v>0</v>
          </cell>
          <cell r="H93">
            <v>0</v>
          </cell>
          <cell r="I93">
            <v>0</v>
          </cell>
          <cell r="J93">
            <v>144582.97666176033</v>
          </cell>
        </row>
        <row r="94">
          <cell r="A94">
            <v>77</v>
          </cell>
          <cell r="B94">
            <v>48979</v>
          </cell>
          <cell r="C94">
            <v>0</v>
          </cell>
          <cell r="D94">
            <v>192056.3499740249</v>
          </cell>
          <cell r="E94">
            <v>0</v>
          </cell>
          <cell r="F94">
            <v>0</v>
          </cell>
          <cell r="G94">
            <v>0</v>
          </cell>
          <cell r="H94">
            <v>0</v>
          </cell>
          <cell r="I94">
            <v>0</v>
          </cell>
          <cell r="J94">
            <v>144582.97666176033</v>
          </cell>
        </row>
        <row r="95">
          <cell r="A95">
            <v>78</v>
          </cell>
          <cell r="B95">
            <v>49068</v>
          </cell>
          <cell r="C95">
            <v>0</v>
          </cell>
          <cell r="D95">
            <v>192056.3499740249</v>
          </cell>
          <cell r="E95">
            <v>0</v>
          </cell>
          <cell r="F95">
            <v>0</v>
          </cell>
          <cell r="G95">
            <v>0</v>
          </cell>
          <cell r="H95">
            <v>0</v>
          </cell>
          <cell r="I95">
            <v>0</v>
          </cell>
          <cell r="J95">
            <v>144582.97666176033</v>
          </cell>
        </row>
        <row r="96">
          <cell r="A96">
            <v>79</v>
          </cell>
          <cell r="B96">
            <v>49160</v>
          </cell>
          <cell r="C96">
            <v>0</v>
          </cell>
          <cell r="D96">
            <v>192056.3499740249</v>
          </cell>
          <cell r="E96">
            <v>0</v>
          </cell>
          <cell r="F96">
            <v>0</v>
          </cell>
          <cell r="G96">
            <v>0</v>
          </cell>
          <cell r="H96">
            <v>0</v>
          </cell>
          <cell r="I96">
            <v>0</v>
          </cell>
          <cell r="J96">
            <v>144582.97666176033</v>
          </cell>
        </row>
        <row r="97">
          <cell r="A97">
            <v>80</v>
          </cell>
          <cell r="B97">
            <v>49252</v>
          </cell>
          <cell r="C97">
            <v>0</v>
          </cell>
          <cell r="D97">
            <v>192056.3499740249</v>
          </cell>
          <cell r="E97">
            <v>0</v>
          </cell>
          <cell r="F97">
            <v>0</v>
          </cell>
          <cell r="G97">
            <v>0</v>
          </cell>
          <cell r="H97">
            <v>0</v>
          </cell>
          <cell r="I97">
            <v>0</v>
          </cell>
          <cell r="J97">
            <v>144582.97666176033</v>
          </cell>
        </row>
        <row r="98">
          <cell r="A98">
            <v>81</v>
          </cell>
          <cell r="B98">
            <v>49344</v>
          </cell>
          <cell r="C98">
            <v>0</v>
          </cell>
          <cell r="D98">
            <v>192056.3499740249</v>
          </cell>
          <cell r="E98">
            <v>0</v>
          </cell>
          <cell r="F98">
            <v>0</v>
          </cell>
          <cell r="G98">
            <v>0</v>
          </cell>
          <cell r="H98">
            <v>0</v>
          </cell>
          <cell r="I98">
            <v>0</v>
          </cell>
          <cell r="J98">
            <v>144582.97666176033</v>
          </cell>
        </row>
        <row r="99">
          <cell r="A99">
            <v>82</v>
          </cell>
          <cell r="B99">
            <v>49433</v>
          </cell>
          <cell r="C99">
            <v>0</v>
          </cell>
          <cell r="D99">
            <v>192056.3499740249</v>
          </cell>
          <cell r="E99">
            <v>0</v>
          </cell>
          <cell r="F99">
            <v>0</v>
          </cell>
          <cell r="G99">
            <v>0</v>
          </cell>
          <cell r="H99">
            <v>0</v>
          </cell>
          <cell r="I99">
            <v>0</v>
          </cell>
          <cell r="J99">
            <v>144582.97666176033</v>
          </cell>
        </row>
        <row r="100">
          <cell r="A100">
            <v>83</v>
          </cell>
          <cell r="B100">
            <v>49525</v>
          </cell>
          <cell r="C100">
            <v>0</v>
          </cell>
          <cell r="D100">
            <v>192056.3499740249</v>
          </cell>
          <cell r="E100">
            <v>0</v>
          </cell>
          <cell r="F100">
            <v>0</v>
          </cell>
          <cell r="G100">
            <v>0</v>
          </cell>
          <cell r="H100">
            <v>0</v>
          </cell>
          <cell r="I100">
            <v>0</v>
          </cell>
          <cell r="J100">
            <v>144582.97666176033</v>
          </cell>
        </row>
        <row r="101">
          <cell r="A101">
            <v>84</v>
          </cell>
          <cell r="B101">
            <v>49617</v>
          </cell>
          <cell r="C101">
            <v>0</v>
          </cell>
          <cell r="D101">
            <v>192056.3499740249</v>
          </cell>
          <cell r="E101">
            <v>0</v>
          </cell>
          <cell r="F101">
            <v>0</v>
          </cell>
          <cell r="G101">
            <v>0</v>
          </cell>
          <cell r="H101">
            <v>0</v>
          </cell>
          <cell r="I101">
            <v>0</v>
          </cell>
          <cell r="J101">
            <v>144582.97666176033</v>
          </cell>
        </row>
        <row r="102">
          <cell r="A102">
            <v>85</v>
          </cell>
          <cell r="B102">
            <v>49709</v>
          </cell>
          <cell r="C102">
            <v>0</v>
          </cell>
          <cell r="D102">
            <v>192056.3499740249</v>
          </cell>
          <cell r="E102">
            <v>0</v>
          </cell>
          <cell r="F102">
            <v>0</v>
          </cell>
          <cell r="G102">
            <v>0</v>
          </cell>
          <cell r="H102">
            <v>0</v>
          </cell>
          <cell r="I102">
            <v>0</v>
          </cell>
          <cell r="J102">
            <v>144582.97666176033</v>
          </cell>
        </row>
        <row r="103">
          <cell r="A103">
            <v>86</v>
          </cell>
          <cell r="B103">
            <v>49799</v>
          </cell>
          <cell r="C103">
            <v>0</v>
          </cell>
          <cell r="D103">
            <v>192056.3499740249</v>
          </cell>
          <cell r="E103">
            <v>0</v>
          </cell>
          <cell r="F103">
            <v>0</v>
          </cell>
          <cell r="G103">
            <v>0</v>
          </cell>
          <cell r="H103">
            <v>0</v>
          </cell>
          <cell r="I103">
            <v>0</v>
          </cell>
          <cell r="J103">
            <v>144582.97666176033</v>
          </cell>
        </row>
        <row r="104">
          <cell r="A104">
            <v>87</v>
          </cell>
          <cell r="B104">
            <v>49891</v>
          </cell>
          <cell r="C104">
            <v>0</v>
          </cell>
          <cell r="D104">
            <v>192056.3499740249</v>
          </cell>
          <cell r="E104">
            <v>0</v>
          </cell>
          <cell r="F104">
            <v>0</v>
          </cell>
          <cell r="G104">
            <v>0</v>
          </cell>
          <cell r="H104">
            <v>0</v>
          </cell>
          <cell r="I104">
            <v>0</v>
          </cell>
          <cell r="J104">
            <v>144582.97666176033</v>
          </cell>
        </row>
        <row r="105">
          <cell r="A105">
            <v>88</v>
          </cell>
          <cell r="B105">
            <v>49983</v>
          </cell>
          <cell r="C105">
            <v>0</v>
          </cell>
          <cell r="D105">
            <v>192056.3499740249</v>
          </cell>
          <cell r="E105">
            <v>0</v>
          </cell>
          <cell r="F105">
            <v>0</v>
          </cell>
          <cell r="G105">
            <v>0</v>
          </cell>
          <cell r="H105">
            <v>0</v>
          </cell>
          <cell r="I105">
            <v>0</v>
          </cell>
          <cell r="J105">
            <v>144582.97666176033</v>
          </cell>
        </row>
        <row r="106">
          <cell r="A106">
            <v>89</v>
          </cell>
          <cell r="B106">
            <v>50075</v>
          </cell>
          <cell r="C106">
            <v>0</v>
          </cell>
          <cell r="D106">
            <v>192056.3499740249</v>
          </cell>
          <cell r="E106">
            <v>0</v>
          </cell>
          <cell r="F106">
            <v>0</v>
          </cell>
          <cell r="G106">
            <v>0</v>
          </cell>
          <cell r="H106">
            <v>0</v>
          </cell>
          <cell r="I106">
            <v>0</v>
          </cell>
          <cell r="J106">
            <v>144582.97666176033</v>
          </cell>
        </row>
        <row r="107">
          <cell r="A107">
            <v>90</v>
          </cell>
          <cell r="B107">
            <v>50164</v>
          </cell>
          <cell r="C107">
            <v>0</v>
          </cell>
          <cell r="D107">
            <v>192056.3499740249</v>
          </cell>
          <cell r="E107">
            <v>0</v>
          </cell>
          <cell r="F107">
            <v>0</v>
          </cell>
          <cell r="G107">
            <v>0</v>
          </cell>
          <cell r="H107">
            <v>0</v>
          </cell>
          <cell r="I107">
            <v>0</v>
          </cell>
          <cell r="J107">
            <v>144582.97666176033</v>
          </cell>
        </row>
        <row r="108">
          <cell r="A108">
            <v>91</v>
          </cell>
          <cell r="B108">
            <v>50256</v>
          </cell>
          <cell r="C108">
            <v>0</v>
          </cell>
          <cell r="D108">
            <v>192056.3499740249</v>
          </cell>
          <cell r="E108">
            <v>0</v>
          </cell>
          <cell r="F108">
            <v>0</v>
          </cell>
          <cell r="G108">
            <v>0</v>
          </cell>
          <cell r="H108">
            <v>0</v>
          </cell>
          <cell r="I108">
            <v>0</v>
          </cell>
          <cell r="J108">
            <v>144582.97666176033</v>
          </cell>
        </row>
        <row r="109">
          <cell r="A109">
            <v>92</v>
          </cell>
          <cell r="B109">
            <v>50348</v>
          </cell>
          <cell r="C109">
            <v>0</v>
          </cell>
          <cell r="D109">
            <v>192056.3499740249</v>
          </cell>
          <cell r="E109">
            <v>0</v>
          </cell>
          <cell r="F109">
            <v>0</v>
          </cell>
          <cell r="G109">
            <v>0</v>
          </cell>
          <cell r="H109">
            <v>0</v>
          </cell>
          <cell r="I109">
            <v>0</v>
          </cell>
          <cell r="J109">
            <v>144582.97666176033</v>
          </cell>
        </row>
        <row r="110">
          <cell r="A110">
            <v>93</v>
          </cell>
          <cell r="B110">
            <v>50440</v>
          </cell>
          <cell r="C110">
            <v>0</v>
          </cell>
          <cell r="D110">
            <v>192056.3499740249</v>
          </cell>
          <cell r="E110">
            <v>0</v>
          </cell>
          <cell r="F110">
            <v>0</v>
          </cell>
          <cell r="G110">
            <v>0</v>
          </cell>
          <cell r="H110">
            <v>0</v>
          </cell>
          <cell r="I110">
            <v>0</v>
          </cell>
          <cell r="J110">
            <v>144582.97666176033</v>
          </cell>
        </row>
        <row r="111">
          <cell r="A111">
            <v>94</v>
          </cell>
          <cell r="B111">
            <v>50529</v>
          </cell>
          <cell r="C111">
            <v>0</v>
          </cell>
          <cell r="D111">
            <v>192056.3499740249</v>
          </cell>
          <cell r="E111">
            <v>0</v>
          </cell>
          <cell r="F111">
            <v>0</v>
          </cell>
          <cell r="G111">
            <v>0</v>
          </cell>
          <cell r="H111">
            <v>0</v>
          </cell>
          <cell r="I111">
            <v>0</v>
          </cell>
          <cell r="J111">
            <v>144582.97666176033</v>
          </cell>
        </row>
        <row r="112">
          <cell r="A112">
            <v>95</v>
          </cell>
          <cell r="B112">
            <v>50621</v>
          </cell>
          <cell r="C112">
            <v>0</v>
          </cell>
          <cell r="D112">
            <v>192056.3499740249</v>
          </cell>
          <cell r="E112">
            <v>0</v>
          </cell>
          <cell r="F112">
            <v>0</v>
          </cell>
          <cell r="G112">
            <v>0</v>
          </cell>
          <cell r="H112">
            <v>0</v>
          </cell>
          <cell r="I112">
            <v>0</v>
          </cell>
          <cell r="J112">
            <v>144582.97666176033</v>
          </cell>
        </row>
        <row r="113">
          <cell r="A113">
            <v>96</v>
          </cell>
          <cell r="B113">
            <v>50713</v>
          </cell>
          <cell r="C113">
            <v>0</v>
          </cell>
          <cell r="D113">
            <v>192056.3499740249</v>
          </cell>
          <cell r="E113">
            <v>0</v>
          </cell>
          <cell r="F113">
            <v>0</v>
          </cell>
          <cell r="G113">
            <v>0</v>
          </cell>
          <cell r="H113">
            <v>0</v>
          </cell>
          <cell r="I113">
            <v>0</v>
          </cell>
          <cell r="J113">
            <v>144582.97666176033</v>
          </cell>
        </row>
        <row r="114">
          <cell r="A114">
            <v>97</v>
          </cell>
          <cell r="B114">
            <v>50805</v>
          </cell>
          <cell r="C114">
            <v>0</v>
          </cell>
          <cell r="D114">
            <v>192056.3499740249</v>
          </cell>
          <cell r="E114">
            <v>0</v>
          </cell>
          <cell r="F114">
            <v>0</v>
          </cell>
          <cell r="G114">
            <v>0</v>
          </cell>
          <cell r="H114">
            <v>0</v>
          </cell>
          <cell r="I114">
            <v>0</v>
          </cell>
          <cell r="J114">
            <v>144582.97666176033</v>
          </cell>
        </row>
        <row r="115">
          <cell r="A115">
            <v>98</v>
          </cell>
          <cell r="B115">
            <v>50894</v>
          </cell>
          <cell r="C115">
            <v>0</v>
          </cell>
          <cell r="D115">
            <v>192056.3499740249</v>
          </cell>
          <cell r="E115">
            <v>0</v>
          </cell>
          <cell r="F115">
            <v>0</v>
          </cell>
          <cell r="G115">
            <v>0</v>
          </cell>
          <cell r="H115">
            <v>0</v>
          </cell>
          <cell r="I115">
            <v>0</v>
          </cell>
          <cell r="J115">
            <v>144582.97666176033</v>
          </cell>
        </row>
        <row r="116">
          <cell r="A116">
            <v>99</v>
          </cell>
          <cell r="B116">
            <v>50986</v>
          </cell>
          <cell r="C116">
            <v>0</v>
          </cell>
          <cell r="D116">
            <v>192056.3499740249</v>
          </cell>
          <cell r="E116">
            <v>0</v>
          </cell>
          <cell r="F116">
            <v>0</v>
          </cell>
          <cell r="G116">
            <v>0</v>
          </cell>
          <cell r="H116">
            <v>0</v>
          </cell>
          <cell r="I116">
            <v>0</v>
          </cell>
          <cell r="J116">
            <v>144582.97666176033</v>
          </cell>
        </row>
        <row r="117">
          <cell r="A117">
            <v>100</v>
          </cell>
          <cell r="B117">
            <v>51078</v>
          </cell>
          <cell r="C117">
            <v>0</v>
          </cell>
          <cell r="D117">
            <v>192056.3499740249</v>
          </cell>
          <cell r="E117">
            <v>0</v>
          </cell>
          <cell r="F117">
            <v>0</v>
          </cell>
          <cell r="G117">
            <v>0</v>
          </cell>
          <cell r="H117">
            <v>0</v>
          </cell>
          <cell r="I117">
            <v>0</v>
          </cell>
          <cell r="J117">
            <v>144582.97666176033</v>
          </cell>
        </row>
        <row r="118">
          <cell r="A118">
            <v>101</v>
          </cell>
          <cell r="B118">
            <v>51170</v>
          </cell>
          <cell r="C118">
            <v>0</v>
          </cell>
          <cell r="D118">
            <v>192056.3499740249</v>
          </cell>
          <cell r="E118">
            <v>0</v>
          </cell>
          <cell r="F118">
            <v>0</v>
          </cell>
          <cell r="G118">
            <v>0</v>
          </cell>
          <cell r="H118">
            <v>0</v>
          </cell>
          <cell r="I118">
            <v>0</v>
          </cell>
          <cell r="J118">
            <v>144582.97666176033</v>
          </cell>
        </row>
        <row r="119">
          <cell r="A119">
            <v>102</v>
          </cell>
          <cell r="B119">
            <v>51260</v>
          </cell>
          <cell r="C119">
            <v>0</v>
          </cell>
          <cell r="D119">
            <v>192056.3499740249</v>
          </cell>
          <cell r="E119">
            <v>0</v>
          </cell>
          <cell r="F119">
            <v>0</v>
          </cell>
          <cell r="G119">
            <v>0</v>
          </cell>
          <cell r="H119">
            <v>0</v>
          </cell>
          <cell r="I119">
            <v>0</v>
          </cell>
          <cell r="J119">
            <v>144582.97666176033</v>
          </cell>
        </row>
        <row r="120">
          <cell r="A120">
            <v>103</v>
          </cell>
          <cell r="B120">
            <v>51352</v>
          </cell>
          <cell r="C120">
            <v>0</v>
          </cell>
          <cell r="D120">
            <v>192056.3499740249</v>
          </cell>
          <cell r="E120">
            <v>0</v>
          </cell>
          <cell r="F120">
            <v>0</v>
          </cell>
          <cell r="G120">
            <v>0</v>
          </cell>
          <cell r="H120">
            <v>0</v>
          </cell>
          <cell r="I120">
            <v>0</v>
          </cell>
          <cell r="J120">
            <v>144582.97666176033</v>
          </cell>
        </row>
        <row r="121">
          <cell r="A121">
            <v>104</v>
          </cell>
          <cell r="B121">
            <v>51444</v>
          </cell>
          <cell r="C121">
            <v>0</v>
          </cell>
          <cell r="D121">
            <v>192056.3499740249</v>
          </cell>
          <cell r="E121">
            <v>0</v>
          </cell>
          <cell r="F121">
            <v>0</v>
          </cell>
          <cell r="G121">
            <v>0</v>
          </cell>
          <cell r="H121">
            <v>0</v>
          </cell>
          <cell r="I121">
            <v>0</v>
          </cell>
          <cell r="J121">
            <v>144582.97666176033</v>
          </cell>
        </row>
        <row r="122">
          <cell r="A122">
            <v>105</v>
          </cell>
          <cell r="B122">
            <v>51536</v>
          </cell>
          <cell r="C122">
            <v>0</v>
          </cell>
          <cell r="D122">
            <v>192056.3499740249</v>
          </cell>
          <cell r="E122">
            <v>0</v>
          </cell>
          <cell r="F122">
            <v>0</v>
          </cell>
          <cell r="G122">
            <v>0</v>
          </cell>
          <cell r="H122">
            <v>0</v>
          </cell>
          <cell r="I122">
            <v>0</v>
          </cell>
          <cell r="J122">
            <v>144582.97666176033</v>
          </cell>
        </row>
        <row r="123">
          <cell r="A123">
            <v>106</v>
          </cell>
          <cell r="B123">
            <v>51625</v>
          </cell>
          <cell r="C123">
            <v>0</v>
          </cell>
          <cell r="D123">
            <v>192056.3499740249</v>
          </cell>
          <cell r="E123">
            <v>0</v>
          </cell>
          <cell r="F123">
            <v>0</v>
          </cell>
          <cell r="G123">
            <v>0</v>
          </cell>
          <cell r="H123">
            <v>0</v>
          </cell>
          <cell r="I123">
            <v>0</v>
          </cell>
          <cell r="J123">
            <v>144582.97666176033</v>
          </cell>
        </row>
        <row r="124">
          <cell r="A124">
            <v>107</v>
          </cell>
          <cell r="B124">
            <v>51717</v>
          </cell>
          <cell r="C124">
            <v>0</v>
          </cell>
          <cell r="D124">
            <v>192056.3499740249</v>
          </cell>
          <cell r="E124">
            <v>0</v>
          </cell>
          <cell r="F124">
            <v>0</v>
          </cell>
          <cell r="G124">
            <v>0</v>
          </cell>
          <cell r="H124">
            <v>0</v>
          </cell>
          <cell r="I124">
            <v>0</v>
          </cell>
          <cell r="J124">
            <v>144582.97666176033</v>
          </cell>
        </row>
        <row r="125">
          <cell r="A125">
            <v>108</v>
          </cell>
          <cell r="B125">
            <v>51809</v>
          </cell>
          <cell r="C125">
            <v>0</v>
          </cell>
          <cell r="D125">
            <v>192056.3499740249</v>
          </cell>
          <cell r="E125">
            <v>0</v>
          </cell>
          <cell r="F125">
            <v>0</v>
          </cell>
          <cell r="G125">
            <v>0</v>
          </cell>
          <cell r="H125">
            <v>0</v>
          </cell>
          <cell r="I125">
            <v>0</v>
          </cell>
          <cell r="J125">
            <v>144582.97666176033</v>
          </cell>
        </row>
        <row r="126">
          <cell r="A126">
            <v>109</v>
          </cell>
          <cell r="B126">
            <v>51901</v>
          </cell>
          <cell r="C126">
            <v>0</v>
          </cell>
          <cell r="D126">
            <v>192056.3499740249</v>
          </cell>
          <cell r="E126">
            <v>0</v>
          </cell>
          <cell r="F126">
            <v>0</v>
          </cell>
          <cell r="G126">
            <v>0</v>
          </cell>
          <cell r="H126">
            <v>0</v>
          </cell>
          <cell r="I126">
            <v>0</v>
          </cell>
          <cell r="J126">
            <v>144582.97666176033</v>
          </cell>
        </row>
        <row r="127">
          <cell r="A127">
            <v>110</v>
          </cell>
          <cell r="B127">
            <v>51990</v>
          </cell>
          <cell r="C127">
            <v>0</v>
          </cell>
          <cell r="D127">
            <v>192056.3499740249</v>
          </cell>
          <cell r="E127">
            <v>0</v>
          </cell>
          <cell r="F127">
            <v>0</v>
          </cell>
          <cell r="G127">
            <v>0</v>
          </cell>
          <cell r="H127">
            <v>0</v>
          </cell>
          <cell r="I127">
            <v>0</v>
          </cell>
          <cell r="J127">
            <v>144582.97666176033</v>
          </cell>
        </row>
        <row r="128">
          <cell r="A128">
            <v>111</v>
          </cell>
          <cell r="B128">
            <v>52082</v>
          </cell>
          <cell r="C128">
            <v>0</v>
          </cell>
          <cell r="D128">
            <v>192056.3499740249</v>
          </cell>
          <cell r="E128">
            <v>0</v>
          </cell>
          <cell r="F128">
            <v>0</v>
          </cell>
          <cell r="G128">
            <v>0</v>
          </cell>
          <cell r="H128">
            <v>0</v>
          </cell>
          <cell r="I128">
            <v>0</v>
          </cell>
          <cell r="J128">
            <v>144582.97666176033</v>
          </cell>
        </row>
        <row r="129">
          <cell r="A129">
            <v>112</v>
          </cell>
          <cell r="B129">
            <v>52174</v>
          </cell>
          <cell r="C129">
            <v>0</v>
          </cell>
          <cell r="D129">
            <v>192056.3499740249</v>
          </cell>
          <cell r="E129">
            <v>0</v>
          </cell>
          <cell r="F129">
            <v>0</v>
          </cell>
          <cell r="G129">
            <v>0</v>
          </cell>
          <cell r="H129">
            <v>0</v>
          </cell>
          <cell r="I129">
            <v>0</v>
          </cell>
          <cell r="J129">
            <v>144582.97666176033</v>
          </cell>
        </row>
        <row r="130">
          <cell r="A130">
            <v>113</v>
          </cell>
          <cell r="B130">
            <v>52266</v>
          </cell>
          <cell r="C130">
            <v>0</v>
          </cell>
          <cell r="D130">
            <v>192056.3499740249</v>
          </cell>
          <cell r="E130">
            <v>0</v>
          </cell>
          <cell r="F130">
            <v>0</v>
          </cell>
          <cell r="G130">
            <v>0</v>
          </cell>
          <cell r="H130">
            <v>0</v>
          </cell>
          <cell r="I130">
            <v>0</v>
          </cell>
          <cell r="J130">
            <v>144582.97666176033</v>
          </cell>
        </row>
        <row r="131">
          <cell r="A131">
            <v>114</v>
          </cell>
          <cell r="B131">
            <v>52355</v>
          </cell>
          <cell r="C131">
            <v>0</v>
          </cell>
          <cell r="D131">
            <v>192056.3499740249</v>
          </cell>
          <cell r="E131">
            <v>0</v>
          </cell>
          <cell r="F131">
            <v>0</v>
          </cell>
          <cell r="G131">
            <v>0</v>
          </cell>
          <cell r="H131">
            <v>0</v>
          </cell>
          <cell r="I131">
            <v>0</v>
          </cell>
          <cell r="J131">
            <v>144582.97666176033</v>
          </cell>
        </row>
        <row r="132">
          <cell r="A132">
            <v>115</v>
          </cell>
          <cell r="B132">
            <v>52447</v>
          </cell>
          <cell r="C132">
            <v>0</v>
          </cell>
          <cell r="D132">
            <v>192056.3499740249</v>
          </cell>
          <cell r="E132">
            <v>0</v>
          </cell>
          <cell r="F132">
            <v>0</v>
          </cell>
          <cell r="G132">
            <v>0</v>
          </cell>
          <cell r="H132">
            <v>0</v>
          </cell>
          <cell r="I132">
            <v>0</v>
          </cell>
          <cell r="J132">
            <v>144582.97666176033</v>
          </cell>
        </row>
        <row r="133">
          <cell r="A133">
            <v>116</v>
          </cell>
          <cell r="B133">
            <v>52539</v>
          </cell>
          <cell r="C133">
            <v>0</v>
          </cell>
          <cell r="D133">
            <v>192056.3499740249</v>
          </cell>
          <cell r="E133">
            <v>0</v>
          </cell>
          <cell r="F133">
            <v>0</v>
          </cell>
          <cell r="G133">
            <v>0</v>
          </cell>
          <cell r="H133">
            <v>0</v>
          </cell>
          <cell r="I133">
            <v>0</v>
          </cell>
          <cell r="J133">
            <v>144582.97666176033</v>
          </cell>
        </row>
        <row r="134">
          <cell r="A134">
            <v>117</v>
          </cell>
          <cell r="B134">
            <v>52631</v>
          </cell>
          <cell r="C134">
            <v>0</v>
          </cell>
          <cell r="D134">
            <v>192056.3499740249</v>
          </cell>
          <cell r="E134">
            <v>0</v>
          </cell>
          <cell r="F134">
            <v>0</v>
          </cell>
          <cell r="G134">
            <v>0</v>
          </cell>
          <cell r="H134">
            <v>0</v>
          </cell>
          <cell r="I134">
            <v>0</v>
          </cell>
          <cell r="J134">
            <v>144582.97666176033</v>
          </cell>
        </row>
        <row r="135">
          <cell r="A135">
            <v>118</v>
          </cell>
          <cell r="B135">
            <v>52721</v>
          </cell>
          <cell r="C135">
            <v>0</v>
          </cell>
          <cell r="D135">
            <v>192056.3499740249</v>
          </cell>
          <cell r="E135">
            <v>0</v>
          </cell>
          <cell r="F135">
            <v>0</v>
          </cell>
          <cell r="G135">
            <v>0</v>
          </cell>
          <cell r="H135">
            <v>0</v>
          </cell>
          <cell r="I135">
            <v>0</v>
          </cell>
          <cell r="J135">
            <v>144582.97666176033</v>
          </cell>
        </row>
        <row r="136">
          <cell r="A136">
            <v>119</v>
          </cell>
          <cell r="B136">
            <v>52813</v>
          </cell>
          <cell r="C136">
            <v>0</v>
          </cell>
          <cell r="D136">
            <v>192056.3499740249</v>
          </cell>
          <cell r="E136">
            <v>0</v>
          </cell>
          <cell r="F136">
            <v>0</v>
          </cell>
          <cell r="G136">
            <v>0</v>
          </cell>
          <cell r="H136">
            <v>0</v>
          </cell>
          <cell r="I136">
            <v>0</v>
          </cell>
          <cell r="J136">
            <v>144582.97666176033</v>
          </cell>
        </row>
        <row r="137">
          <cell r="A137">
            <v>120</v>
          </cell>
          <cell r="B137">
            <v>52905</v>
          </cell>
          <cell r="C137">
            <v>0</v>
          </cell>
          <cell r="D137">
            <v>192056.3499740249</v>
          </cell>
          <cell r="E137">
            <v>0</v>
          </cell>
          <cell r="F137">
            <v>0</v>
          </cell>
          <cell r="G137">
            <v>0</v>
          </cell>
          <cell r="H137">
            <v>0</v>
          </cell>
          <cell r="I137">
            <v>0</v>
          </cell>
          <cell r="J137">
            <v>144582.97666176033</v>
          </cell>
        </row>
        <row r="138">
          <cell r="A138">
            <v>121</v>
          </cell>
          <cell r="B138">
            <v>52997</v>
          </cell>
          <cell r="C138">
            <v>0</v>
          </cell>
          <cell r="D138">
            <v>192056.3499740249</v>
          </cell>
          <cell r="E138">
            <v>0</v>
          </cell>
          <cell r="F138">
            <v>0</v>
          </cell>
          <cell r="G138">
            <v>0</v>
          </cell>
          <cell r="H138">
            <v>0</v>
          </cell>
          <cell r="I138">
            <v>0</v>
          </cell>
          <cell r="J138">
            <v>144582.97666176033</v>
          </cell>
        </row>
        <row r="139">
          <cell r="A139">
            <v>122</v>
          </cell>
          <cell r="B139">
            <v>53086</v>
          </cell>
          <cell r="C139">
            <v>0</v>
          </cell>
          <cell r="D139">
            <v>192056.3499740249</v>
          </cell>
          <cell r="E139">
            <v>0</v>
          </cell>
          <cell r="F139">
            <v>0</v>
          </cell>
          <cell r="G139">
            <v>0</v>
          </cell>
          <cell r="H139">
            <v>0</v>
          </cell>
          <cell r="I139">
            <v>0</v>
          </cell>
          <cell r="J139">
            <v>144582.97666176033</v>
          </cell>
        </row>
        <row r="140">
          <cell r="A140">
            <v>123</v>
          </cell>
          <cell r="B140">
            <v>53178</v>
          </cell>
          <cell r="C140">
            <v>0</v>
          </cell>
          <cell r="D140">
            <v>192056.3499740249</v>
          </cell>
          <cell r="E140">
            <v>0</v>
          </cell>
          <cell r="F140">
            <v>0</v>
          </cell>
          <cell r="G140">
            <v>0</v>
          </cell>
          <cell r="H140">
            <v>0</v>
          </cell>
          <cell r="I140">
            <v>0</v>
          </cell>
          <cell r="J140">
            <v>144582.97666176033</v>
          </cell>
        </row>
        <row r="141">
          <cell r="A141">
            <v>124</v>
          </cell>
          <cell r="B141">
            <v>53270</v>
          </cell>
          <cell r="C141">
            <v>0</v>
          </cell>
          <cell r="D141">
            <v>192056.3499740249</v>
          </cell>
          <cell r="E141">
            <v>0</v>
          </cell>
          <cell r="F141">
            <v>0</v>
          </cell>
          <cell r="G141">
            <v>0</v>
          </cell>
          <cell r="H141">
            <v>0</v>
          </cell>
          <cell r="I141">
            <v>0</v>
          </cell>
          <cell r="J141">
            <v>144582.97666176033</v>
          </cell>
        </row>
        <row r="142">
          <cell r="A142">
            <v>125</v>
          </cell>
          <cell r="B142">
            <v>53362</v>
          </cell>
          <cell r="C142">
            <v>0</v>
          </cell>
          <cell r="D142">
            <v>192056.3499740249</v>
          </cell>
          <cell r="E142">
            <v>0</v>
          </cell>
          <cell r="F142">
            <v>0</v>
          </cell>
          <cell r="G142">
            <v>0</v>
          </cell>
          <cell r="H142">
            <v>0</v>
          </cell>
          <cell r="I142">
            <v>0</v>
          </cell>
          <cell r="J142">
            <v>144582.97666176033</v>
          </cell>
        </row>
        <row r="143">
          <cell r="A143">
            <v>126</v>
          </cell>
          <cell r="B143">
            <v>53451</v>
          </cell>
          <cell r="C143">
            <v>0</v>
          </cell>
          <cell r="D143">
            <v>192056.3499740249</v>
          </cell>
          <cell r="E143">
            <v>0</v>
          </cell>
          <cell r="F143">
            <v>0</v>
          </cell>
          <cell r="G143">
            <v>0</v>
          </cell>
          <cell r="H143">
            <v>0</v>
          </cell>
          <cell r="I143">
            <v>0</v>
          </cell>
          <cell r="J143">
            <v>144582.97666176033</v>
          </cell>
        </row>
        <row r="144">
          <cell r="A144">
            <v>127</v>
          </cell>
          <cell r="B144">
            <v>53543</v>
          </cell>
          <cell r="C144">
            <v>0</v>
          </cell>
          <cell r="D144">
            <v>192056.3499740249</v>
          </cell>
          <cell r="E144">
            <v>0</v>
          </cell>
          <cell r="F144">
            <v>0</v>
          </cell>
          <cell r="G144">
            <v>0</v>
          </cell>
          <cell r="H144">
            <v>0</v>
          </cell>
          <cell r="I144">
            <v>0</v>
          </cell>
          <cell r="J144">
            <v>144582.97666176033</v>
          </cell>
        </row>
        <row r="145">
          <cell r="A145">
            <v>128</v>
          </cell>
          <cell r="B145">
            <v>53635</v>
          </cell>
          <cell r="C145">
            <v>0</v>
          </cell>
          <cell r="D145">
            <v>192056.3499740249</v>
          </cell>
          <cell r="E145">
            <v>0</v>
          </cell>
          <cell r="F145">
            <v>0</v>
          </cell>
          <cell r="G145">
            <v>0</v>
          </cell>
          <cell r="H145">
            <v>0</v>
          </cell>
          <cell r="I145">
            <v>0</v>
          </cell>
          <cell r="J145">
            <v>144582.97666176033</v>
          </cell>
        </row>
        <row r="146">
          <cell r="A146">
            <v>129</v>
          </cell>
          <cell r="B146">
            <v>53727</v>
          </cell>
          <cell r="C146">
            <v>0</v>
          </cell>
          <cell r="D146">
            <v>192056.3499740249</v>
          </cell>
          <cell r="E146">
            <v>0</v>
          </cell>
          <cell r="F146">
            <v>0</v>
          </cell>
          <cell r="G146">
            <v>0</v>
          </cell>
          <cell r="H146">
            <v>0</v>
          </cell>
          <cell r="I146">
            <v>0</v>
          </cell>
          <cell r="J146">
            <v>144582.97666176033</v>
          </cell>
        </row>
        <row r="147">
          <cell r="A147">
            <v>130</v>
          </cell>
          <cell r="B147">
            <v>53816</v>
          </cell>
          <cell r="C147">
            <v>0</v>
          </cell>
          <cell r="D147">
            <v>192056.3499740249</v>
          </cell>
          <cell r="E147">
            <v>0</v>
          </cell>
          <cell r="F147">
            <v>0</v>
          </cell>
          <cell r="G147">
            <v>0</v>
          </cell>
          <cell r="H147">
            <v>0</v>
          </cell>
          <cell r="I147">
            <v>0</v>
          </cell>
          <cell r="J147">
            <v>144582.97666176033</v>
          </cell>
        </row>
        <row r="148">
          <cell r="A148">
            <v>131</v>
          </cell>
          <cell r="B148">
            <v>53908</v>
          </cell>
          <cell r="C148">
            <v>0</v>
          </cell>
          <cell r="D148">
            <v>192056.3499740249</v>
          </cell>
          <cell r="E148">
            <v>0</v>
          </cell>
          <cell r="F148">
            <v>0</v>
          </cell>
          <cell r="G148">
            <v>0</v>
          </cell>
          <cell r="H148">
            <v>0</v>
          </cell>
          <cell r="I148">
            <v>0</v>
          </cell>
          <cell r="J148">
            <v>144582.97666176033</v>
          </cell>
        </row>
        <row r="149">
          <cell r="A149">
            <v>132</v>
          </cell>
          <cell r="B149">
            <v>54000</v>
          </cell>
          <cell r="C149">
            <v>0</v>
          </cell>
          <cell r="D149">
            <v>192056.3499740249</v>
          </cell>
          <cell r="E149">
            <v>0</v>
          </cell>
          <cell r="F149">
            <v>0</v>
          </cell>
          <cell r="G149">
            <v>0</v>
          </cell>
          <cell r="H149">
            <v>0</v>
          </cell>
          <cell r="I149">
            <v>0</v>
          </cell>
          <cell r="J149">
            <v>144582.97666176033</v>
          </cell>
        </row>
        <row r="150">
          <cell r="A150">
            <v>133</v>
          </cell>
          <cell r="B150">
            <v>54092</v>
          </cell>
          <cell r="C150">
            <v>0</v>
          </cell>
          <cell r="D150">
            <v>192056.3499740249</v>
          </cell>
          <cell r="E150">
            <v>0</v>
          </cell>
          <cell r="F150">
            <v>0</v>
          </cell>
          <cell r="G150">
            <v>0</v>
          </cell>
          <cell r="H150">
            <v>0</v>
          </cell>
          <cell r="I150">
            <v>0</v>
          </cell>
          <cell r="J150">
            <v>144582.97666176033</v>
          </cell>
        </row>
        <row r="151">
          <cell r="A151">
            <v>134</v>
          </cell>
          <cell r="B151">
            <v>54182</v>
          </cell>
          <cell r="C151">
            <v>0</v>
          </cell>
          <cell r="D151">
            <v>192056.3499740249</v>
          </cell>
          <cell r="E151">
            <v>0</v>
          </cell>
          <cell r="F151">
            <v>0</v>
          </cell>
          <cell r="G151">
            <v>0</v>
          </cell>
          <cell r="H151">
            <v>0</v>
          </cell>
          <cell r="I151">
            <v>0</v>
          </cell>
          <cell r="J151">
            <v>144582.97666176033</v>
          </cell>
        </row>
        <row r="152">
          <cell r="A152">
            <v>135</v>
          </cell>
          <cell r="B152">
            <v>54274</v>
          </cell>
          <cell r="C152">
            <v>0</v>
          </cell>
          <cell r="D152">
            <v>192056.3499740249</v>
          </cell>
          <cell r="E152">
            <v>0</v>
          </cell>
          <cell r="F152">
            <v>0</v>
          </cell>
          <cell r="G152">
            <v>0</v>
          </cell>
          <cell r="H152">
            <v>0</v>
          </cell>
          <cell r="I152">
            <v>0</v>
          </cell>
          <cell r="J152">
            <v>144582.97666176033</v>
          </cell>
        </row>
        <row r="153">
          <cell r="A153">
            <v>136</v>
          </cell>
          <cell r="B153">
            <v>54366</v>
          </cell>
          <cell r="C153">
            <v>0</v>
          </cell>
          <cell r="D153">
            <v>192056.3499740249</v>
          </cell>
          <cell r="E153">
            <v>0</v>
          </cell>
          <cell r="F153">
            <v>0</v>
          </cell>
          <cell r="G153">
            <v>0</v>
          </cell>
          <cell r="H153">
            <v>0</v>
          </cell>
          <cell r="I153">
            <v>0</v>
          </cell>
          <cell r="J153">
            <v>144582.97666176033</v>
          </cell>
        </row>
        <row r="154">
          <cell r="A154">
            <v>137</v>
          </cell>
          <cell r="B154">
            <v>54458</v>
          </cell>
          <cell r="C154">
            <v>0</v>
          </cell>
          <cell r="D154">
            <v>192056.3499740249</v>
          </cell>
          <cell r="E154">
            <v>0</v>
          </cell>
          <cell r="F154">
            <v>0</v>
          </cell>
          <cell r="G154">
            <v>0</v>
          </cell>
          <cell r="H154">
            <v>0</v>
          </cell>
          <cell r="I154">
            <v>0</v>
          </cell>
          <cell r="J154">
            <v>144582.97666176033</v>
          </cell>
        </row>
        <row r="155">
          <cell r="A155">
            <v>138</v>
          </cell>
          <cell r="B155">
            <v>54547</v>
          </cell>
          <cell r="C155">
            <v>0</v>
          </cell>
          <cell r="D155">
            <v>192056.3499740249</v>
          </cell>
          <cell r="E155">
            <v>0</v>
          </cell>
          <cell r="F155">
            <v>0</v>
          </cell>
          <cell r="G155">
            <v>0</v>
          </cell>
          <cell r="H155">
            <v>0</v>
          </cell>
          <cell r="I155">
            <v>0</v>
          </cell>
          <cell r="J155">
            <v>144582.97666176033</v>
          </cell>
        </row>
        <row r="156">
          <cell r="A156">
            <v>139</v>
          </cell>
          <cell r="B156">
            <v>54639</v>
          </cell>
          <cell r="C156">
            <v>0</v>
          </cell>
          <cell r="D156">
            <v>192056.3499740249</v>
          </cell>
          <cell r="E156">
            <v>0</v>
          </cell>
          <cell r="F156">
            <v>0</v>
          </cell>
          <cell r="G156">
            <v>0</v>
          </cell>
          <cell r="H156">
            <v>0</v>
          </cell>
          <cell r="I156">
            <v>0</v>
          </cell>
          <cell r="J156">
            <v>144582.97666176033</v>
          </cell>
        </row>
        <row r="157">
          <cell r="A157">
            <v>140</v>
          </cell>
          <cell r="B157">
            <v>54731</v>
          </cell>
          <cell r="C157">
            <v>0</v>
          </cell>
          <cell r="D157">
            <v>192056.3499740249</v>
          </cell>
          <cell r="E157">
            <v>0</v>
          </cell>
          <cell r="F157">
            <v>0</v>
          </cell>
          <cell r="G157">
            <v>0</v>
          </cell>
          <cell r="H157">
            <v>0</v>
          </cell>
          <cell r="I157">
            <v>0</v>
          </cell>
          <cell r="J157">
            <v>144582.97666176033</v>
          </cell>
        </row>
        <row r="158">
          <cell r="A158">
            <v>141</v>
          </cell>
          <cell r="B158">
            <v>54823</v>
          </cell>
          <cell r="C158">
            <v>0</v>
          </cell>
          <cell r="D158">
            <v>192056.3499740249</v>
          </cell>
          <cell r="E158">
            <v>0</v>
          </cell>
          <cell r="F158">
            <v>0</v>
          </cell>
          <cell r="G158">
            <v>0</v>
          </cell>
          <cell r="H158">
            <v>0</v>
          </cell>
          <cell r="I158">
            <v>0</v>
          </cell>
          <cell r="J158">
            <v>144582.97666176033</v>
          </cell>
        </row>
        <row r="159">
          <cell r="A159">
            <v>142</v>
          </cell>
          <cell r="B159">
            <v>54912</v>
          </cell>
          <cell r="C159">
            <v>0</v>
          </cell>
          <cell r="D159">
            <v>192056.3499740249</v>
          </cell>
          <cell r="E159">
            <v>0</v>
          </cell>
          <cell r="F159">
            <v>0</v>
          </cell>
          <cell r="G159">
            <v>0</v>
          </cell>
          <cell r="H159">
            <v>0</v>
          </cell>
          <cell r="I159">
            <v>0</v>
          </cell>
          <cell r="J159">
            <v>144582.97666176033</v>
          </cell>
        </row>
        <row r="160">
          <cell r="A160">
            <v>143</v>
          </cell>
          <cell r="B160">
            <v>55004</v>
          </cell>
          <cell r="C160">
            <v>0</v>
          </cell>
          <cell r="D160">
            <v>192056.3499740249</v>
          </cell>
          <cell r="E160">
            <v>0</v>
          </cell>
          <cell r="F160">
            <v>0</v>
          </cell>
          <cell r="G160">
            <v>0</v>
          </cell>
          <cell r="H160">
            <v>0</v>
          </cell>
          <cell r="I160">
            <v>0</v>
          </cell>
          <cell r="J160">
            <v>144582.97666176033</v>
          </cell>
        </row>
        <row r="161">
          <cell r="A161">
            <v>144</v>
          </cell>
          <cell r="B161">
            <v>55096</v>
          </cell>
          <cell r="C161">
            <v>0</v>
          </cell>
          <cell r="D161">
            <v>192056.3499740249</v>
          </cell>
          <cell r="E161">
            <v>0</v>
          </cell>
          <cell r="F161">
            <v>0</v>
          </cell>
          <cell r="G161">
            <v>0</v>
          </cell>
          <cell r="H161">
            <v>0</v>
          </cell>
          <cell r="I161">
            <v>0</v>
          </cell>
          <cell r="J161">
            <v>144582.97666176033</v>
          </cell>
        </row>
        <row r="162">
          <cell r="A162">
            <v>145</v>
          </cell>
          <cell r="B162">
            <v>55188</v>
          </cell>
          <cell r="C162">
            <v>0</v>
          </cell>
          <cell r="D162">
            <v>192056.3499740249</v>
          </cell>
          <cell r="E162">
            <v>0</v>
          </cell>
          <cell r="F162">
            <v>0</v>
          </cell>
          <cell r="G162">
            <v>0</v>
          </cell>
          <cell r="H162">
            <v>0</v>
          </cell>
          <cell r="I162">
            <v>0</v>
          </cell>
          <cell r="J162">
            <v>144582.97666176033</v>
          </cell>
        </row>
        <row r="163">
          <cell r="A163">
            <v>146</v>
          </cell>
          <cell r="B163">
            <v>55277</v>
          </cell>
          <cell r="C163">
            <v>0</v>
          </cell>
          <cell r="D163">
            <v>192056.3499740249</v>
          </cell>
          <cell r="E163">
            <v>0</v>
          </cell>
          <cell r="F163">
            <v>0</v>
          </cell>
          <cell r="G163">
            <v>0</v>
          </cell>
          <cell r="H163">
            <v>0</v>
          </cell>
          <cell r="I163">
            <v>0</v>
          </cell>
          <cell r="J163">
            <v>144582.97666176033</v>
          </cell>
        </row>
        <row r="164">
          <cell r="A164">
            <v>147</v>
          </cell>
          <cell r="B164">
            <v>55369</v>
          </cell>
          <cell r="C164">
            <v>0</v>
          </cell>
          <cell r="D164">
            <v>192056.3499740249</v>
          </cell>
          <cell r="E164">
            <v>0</v>
          </cell>
          <cell r="F164">
            <v>0</v>
          </cell>
          <cell r="G164">
            <v>0</v>
          </cell>
          <cell r="H164">
            <v>0</v>
          </cell>
          <cell r="I164">
            <v>0</v>
          </cell>
          <cell r="J164">
            <v>144582.97666176033</v>
          </cell>
        </row>
        <row r="165">
          <cell r="A165">
            <v>148</v>
          </cell>
          <cell r="B165">
            <v>55461</v>
          </cell>
          <cell r="C165">
            <v>0</v>
          </cell>
          <cell r="D165">
            <v>192056.3499740249</v>
          </cell>
          <cell r="E165">
            <v>0</v>
          </cell>
          <cell r="F165">
            <v>0</v>
          </cell>
          <cell r="G165">
            <v>0</v>
          </cell>
          <cell r="H165">
            <v>0</v>
          </cell>
          <cell r="I165">
            <v>0</v>
          </cell>
          <cell r="J165">
            <v>144582.97666176033</v>
          </cell>
        </row>
        <row r="166">
          <cell r="A166">
            <v>149</v>
          </cell>
          <cell r="B166">
            <v>55553</v>
          </cell>
          <cell r="C166">
            <v>0</v>
          </cell>
          <cell r="D166">
            <v>192056.3499740249</v>
          </cell>
          <cell r="E166">
            <v>0</v>
          </cell>
          <cell r="F166">
            <v>0</v>
          </cell>
          <cell r="G166">
            <v>0</v>
          </cell>
          <cell r="H166">
            <v>0</v>
          </cell>
          <cell r="I166">
            <v>0</v>
          </cell>
          <cell r="J166">
            <v>144582.97666176033</v>
          </cell>
        </row>
        <row r="167">
          <cell r="A167">
            <v>150</v>
          </cell>
          <cell r="B167">
            <v>55643</v>
          </cell>
          <cell r="C167">
            <v>0</v>
          </cell>
          <cell r="D167">
            <v>192056.3499740249</v>
          </cell>
          <cell r="E167">
            <v>0</v>
          </cell>
          <cell r="F167">
            <v>0</v>
          </cell>
          <cell r="G167">
            <v>0</v>
          </cell>
          <cell r="H167">
            <v>0</v>
          </cell>
          <cell r="I167">
            <v>0</v>
          </cell>
          <cell r="J167">
            <v>144582.97666176033</v>
          </cell>
        </row>
        <row r="168">
          <cell r="A168">
            <v>151</v>
          </cell>
          <cell r="B168">
            <v>55735</v>
          </cell>
          <cell r="C168">
            <v>0</v>
          </cell>
          <cell r="D168">
            <v>192056.3499740249</v>
          </cell>
          <cell r="E168">
            <v>0</v>
          </cell>
          <cell r="F168">
            <v>0</v>
          </cell>
          <cell r="G168">
            <v>0</v>
          </cell>
          <cell r="H168">
            <v>0</v>
          </cell>
          <cell r="I168">
            <v>0</v>
          </cell>
          <cell r="J168">
            <v>144582.97666176033</v>
          </cell>
        </row>
        <row r="169">
          <cell r="A169">
            <v>152</v>
          </cell>
          <cell r="B169">
            <v>55827</v>
          </cell>
          <cell r="C169">
            <v>0</v>
          </cell>
          <cell r="D169">
            <v>192056.3499740249</v>
          </cell>
          <cell r="E169">
            <v>0</v>
          </cell>
          <cell r="F169">
            <v>0</v>
          </cell>
          <cell r="G169">
            <v>0</v>
          </cell>
          <cell r="H169">
            <v>0</v>
          </cell>
          <cell r="I169">
            <v>0</v>
          </cell>
          <cell r="J169">
            <v>144582.97666176033</v>
          </cell>
        </row>
        <row r="170">
          <cell r="A170">
            <v>153</v>
          </cell>
          <cell r="B170">
            <v>55919</v>
          </cell>
          <cell r="C170">
            <v>0</v>
          </cell>
          <cell r="D170">
            <v>192056.3499740249</v>
          </cell>
          <cell r="E170">
            <v>0</v>
          </cell>
          <cell r="F170">
            <v>0</v>
          </cell>
          <cell r="G170">
            <v>0</v>
          </cell>
          <cell r="H170">
            <v>0</v>
          </cell>
          <cell r="I170">
            <v>0</v>
          </cell>
          <cell r="J170">
            <v>144582.97666176033</v>
          </cell>
        </row>
        <row r="171">
          <cell r="A171">
            <v>154</v>
          </cell>
          <cell r="B171">
            <v>56008</v>
          </cell>
          <cell r="C171">
            <v>0</v>
          </cell>
          <cell r="D171">
            <v>192056.3499740249</v>
          </cell>
          <cell r="E171">
            <v>0</v>
          </cell>
          <cell r="F171">
            <v>0</v>
          </cell>
          <cell r="G171">
            <v>0</v>
          </cell>
          <cell r="H171">
            <v>0</v>
          </cell>
          <cell r="I171">
            <v>0</v>
          </cell>
          <cell r="J171">
            <v>144582.97666176033</v>
          </cell>
        </row>
        <row r="172">
          <cell r="A172">
            <v>155</v>
          </cell>
          <cell r="B172">
            <v>56100</v>
          </cell>
          <cell r="C172">
            <v>0</v>
          </cell>
          <cell r="D172">
            <v>192056.3499740249</v>
          </cell>
          <cell r="E172">
            <v>0</v>
          </cell>
          <cell r="F172">
            <v>0</v>
          </cell>
          <cell r="G172">
            <v>0</v>
          </cell>
          <cell r="H172">
            <v>0</v>
          </cell>
          <cell r="I172">
            <v>0</v>
          </cell>
          <cell r="J172">
            <v>144582.97666176033</v>
          </cell>
        </row>
        <row r="173">
          <cell r="A173">
            <v>156</v>
          </cell>
          <cell r="B173">
            <v>56192</v>
          </cell>
          <cell r="C173">
            <v>0</v>
          </cell>
          <cell r="D173">
            <v>192056.3499740249</v>
          </cell>
          <cell r="E173">
            <v>0</v>
          </cell>
          <cell r="F173">
            <v>0</v>
          </cell>
          <cell r="G173">
            <v>0</v>
          </cell>
          <cell r="H173">
            <v>0</v>
          </cell>
          <cell r="I173">
            <v>0</v>
          </cell>
          <cell r="J173">
            <v>144582.97666176033</v>
          </cell>
        </row>
        <row r="174">
          <cell r="A174">
            <v>157</v>
          </cell>
          <cell r="B174">
            <v>56284</v>
          </cell>
          <cell r="C174">
            <v>0</v>
          </cell>
          <cell r="D174">
            <v>192056.3499740249</v>
          </cell>
          <cell r="E174">
            <v>0</v>
          </cell>
          <cell r="F174">
            <v>0</v>
          </cell>
          <cell r="G174">
            <v>0</v>
          </cell>
          <cell r="H174">
            <v>0</v>
          </cell>
          <cell r="I174">
            <v>0</v>
          </cell>
          <cell r="J174">
            <v>144582.97666176033</v>
          </cell>
        </row>
        <row r="175">
          <cell r="A175">
            <v>158</v>
          </cell>
          <cell r="B175">
            <v>56373</v>
          </cell>
          <cell r="C175">
            <v>0</v>
          </cell>
          <cell r="D175">
            <v>192056.3499740249</v>
          </cell>
          <cell r="E175">
            <v>0</v>
          </cell>
          <cell r="F175">
            <v>0</v>
          </cell>
          <cell r="G175">
            <v>0</v>
          </cell>
          <cell r="H175">
            <v>0</v>
          </cell>
          <cell r="I175">
            <v>0</v>
          </cell>
          <cell r="J175">
            <v>144582.97666176033</v>
          </cell>
        </row>
        <row r="176">
          <cell r="A176">
            <v>159</v>
          </cell>
          <cell r="B176">
            <v>56465</v>
          </cell>
          <cell r="C176">
            <v>0</v>
          </cell>
          <cell r="D176">
            <v>192056.3499740249</v>
          </cell>
          <cell r="E176">
            <v>0</v>
          </cell>
          <cell r="F176">
            <v>0</v>
          </cell>
          <cell r="G176">
            <v>0</v>
          </cell>
          <cell r="H176">
            <v>0</v>
          </cell>
          <cell r="I176">
            <v>0</v>
          </cell>
          <cell r="J176">
            <v>144582.97666176033</v>
          </cell>
        </row>
        <row r="177">
          <cell r="A177">
            <v>160</v>
          </cell>
          <cell r="B177">
            <v>56557</v>
          </cell>
          <cell r="C177">
            <v>0</v>
          </cell>
          <cell r="D177">
            <v>192056.3499740249</v>
          </cell>
          <cell r="E177">
            <v>0</v>
          </cell>
          <cell r="F177">
            <v>0</v>
          </cell>
          <cell r="G177">
            <v>0</v>
          </cell>
          <cell r="H177">
            <v>0</v>
          </cell>
          <cell r="I177">
            <v>0</v>
          </cell>
          <cell r="J177">
            <v>144582.97666176033</v>
          </cell>
        </row>
        <row r="178">
          <cell r="A178">
            <v>161</v>
          </cell>
          <cell r="B178">
            <v>56649</v>
          </cell>
          <cell r="C178">
            <v>0</v>
          </cell>
          <cell r="D178">
            <v>192056.3499740249</v>
          </cell>
          <cell r="E178">
            <v>0</v>
          </cell>
          <cell r="F178">
            <v>0</v>
          </cell>
          <cell r="G178">
            <v>0</v>
          </cell>
          <cell r="H178">
            <v>0</v>
          </cell>
          <cell r="I178">
            <v>0</v>
          </cell>
          <cell r="J178">
            <v>144582.97666176033</v>
          </cell>
        </row>
        <row r="179">
          <cell r="A179">
            <v>162</v>
          </cell>
          <cell r="B179">
            <v>56738</v>
          </cell>
          <cell r="C179">
            <v>0</v>
          </cell>
          <cell r="D179">
            <v>192056.3499740249</v>
          </cell>
          <cell r="E179">
            <v>0</v>
          </cell>
          <cell r="F179">
            <v>0</v>
          </cell>
          <cell r="G179">
            <v>0</v>
          </cell>
          <cell r="H179">
            <v>0</v>
          </cell>
          <cell r="I179">
            <v>0</v>
          </cell>
          <cell r="J179">
            <v>144582.97666176033</v>
          </cell>
        </row>
        <row r="180">
          <cell r="A180">
            <v>163</v>
          </cell>
          <cell r="B180">
            <v>56830</v>
          </cell>
          <cell r="C180">
            <v>0</v>
          </cell>
          <cell r="D180">
            <v>192056.3499740249</v>
          </cell>
          <cell r="E180">
            <v>0</v>
          </cell>
          <cell r="F180">
            <v>0</v>
          </cell>
          <cell r="G180">
            <v>0</v>
          </cell>
          <cell r="H180">
            <v>0</v>
          </cell>
          <cell r="I180">
            <v>0</v>
          </cell>
          <cell r="J180">
            <v>144582.97666176033</v>
          </cell>
        </row>
        <row r="181">
          <cell r="A181">
            <v>164</v>
          </cell>
          <cell r="B181">
            <v>56922</v>
          </cell>
          <cell r="C181">
            <v>0</v>
          </cell>
          <cell r="D181">
            <v>192056.3499740249</v>
          </cell>
          <cell r="E181">
            <v>0</v>
          </cell>
          <cell r="F181">
            <v>0</v>
          </cell>
          <cell r="G181">
            <v>0</v>
          </cell>
          <cell r="H181">
            <v>0</v>
          </cell>
          <cell r="I181">
            <v>0</v>
          </cell>
          <cell r="J181">
            <v>144582.97666176033</v>
          </cell>
        </row>
        <row r="182">
          <cell r="A182">
            <v>165</v>
          </cell>
          <cell r="B182">
            <v>57014</v>
          </cell>
          <cell r="C182">
            <v>0</v>
          </cell>
          <cell r="D182">
            <v>192056.3499740249</v>
          </cell>
          <cell r="E182">
            <v>0</v>
          </cell>
          <cell r="F182">
            <v>0</v>
          </cell>
          <cell r="G182">
            <v>0</v>
          </cell>
          <cell r="H182">
            <v>0</v>
          </cell>
          <cell r="I182">
            <v>0</v>
          </cell>
          <cell r="J182">
            <v>144582.97666176033</v>
          </cell>
        </row>
        <row r="183">
          <cell r="A183">
            <v>166</v>
          </cell>
          <cell r="B183">
            <v>57104</v>
          </cell>
          <cell r="C183">
            <v>0</v>
          </cell>
          <cell r="D183">
            <v>192056.3499740249</v>
          </cell>
          <cell r="E183">
            <v>0</v>
          </cell>
          <cell r="F183">
            <v>0</v>
          </cell>
          <cell r="G183">
            <v>0</v>
          </cell>
          <cell r="H183">
            <v>0</v>
          </cell>
          <cell r="I183">
            <v>0</v>
          </cell>
          <cell r="J183">
            <v>144582.97666176033</v>
          </cell>
        </row>
        <row r="184">
          <cell r="A184">
            <v>167</v>
          </cell>
          <cell r="B184">
            <v>57196</v>
          </cell>
          <cell r="C184">
            <v>0</v>
          </cell>
          <cell r="D184">
            <v>192056.3499740249</v>
          </cell>
          <cell r="E184">
            <v>0</v>
          </cell>
          <cell r="F184">
            <v>0</v>
          </cell>
          <cell r="G184">
            <v>0</v>
          </cell>
          <cell r="H184">
            <v>0</v>
          </cell>
          <cell r="I184">
            <v>0</v>
          </cell>
          <cell r="J184">
            <v>144582.97666176033</v>
          </cell>
        </row>
        <row r="185">
          <cell r="A185">
            <v>168</v>
          </cell>
          <cell r="B185">
            <v>57288</v>
          </cell>
          <cell r="C185">
            <v>0</v>
          </cell>
          <cell r="D185">
            <v>192056.3499740249</v>
          </cell>
          <cell r="E185">
            <v>0</v>
          </cell>
          <cell r="F185">
            <v>0</v>
          </cell>
          <cell r="G185">
            <v>0</v>
          </cell>
          <cell r="H185">
            <v>0</v>
          </cell>
          <cell r="I185">
            <v>0</v>
          </cell>
          <cell r="J185">
            <v>144582.97666176033</v>
          </cell>
        </row>
        <row r="186">
          <cell r="A186">
            <v>169</v>
          </cell>
          <cell r="B186">
            <v>57380</v>
          </cell>
          <cell r="C186">
            <v>0</v>
          </cell>
          <cell r="D186">
            <v>192056.3499740249</v>
          </cell>
          <cell r="E186">
            <v>0</v>
          </cell>
          <cell r="F186">
            <v>0</v>
          </cell>
          <cell r="G186">
            <v>0</v>
          </cell>
          <cell r="H186">
            <v>0</v>
          </cell>
          <cell r="I186">
            <v>0</v>
          </cell>
          <cell r="J186">
            <v>144582.97666176033</v>
          </cell>
        </row>
        <row r="187">
          <cell r="A187">
            <v>170</v>
          </cell>
          <cell r="B187">
            <v>57469</v>
          </cell>
          <cell r="C187">
            <v>0</v>
          </cell>
          <cell r="D187">
            <v>192056.3499740249</v>
          </cell>
          <cell r="E187">
            <v>0</v>
          </cell>
          <cell r="F187">
            <v>0</v>
          </cell>
          <cell r="G187">
            <v>0</v>
          </cell>
          <cell r="H187">
            <v>0</v>
          </cell>
          <cell r="I187">
            <v>0</v>
          </cell>
          <cell r="J187">
            <v>144582.97666176033</v>
          </cell>
        </row>
        <row r="188">
          <cell r="A188">
            <v>171</v>
          </cell>
          <cell r="B188">
            <v>57561</v>
          </cell>
          <cell r="C188">
            <v>0</v>
          </cell>
          <cell r="D188">
            <v>192056.3499740249</v>
          </cell>
          <cell r="E188">
            <v>0</v>
          </cell>
          <cell r="F188">
            <v>0</v>
          </cell>
          <cell r="G188">
            <v>0</v>
          </cell>
          <cell r="H188">
            <v>0</v>
          </cell>
          <cell r="I188">
            <v>0</v>
          </cell>
          <cell r="J188">
            <v>144582.97666176033</v>
          </cell>
        </row>
        <row r="189">
          <cell r="A189">
            <v>172</v>
          </cell>
          <cell r="B189">
            <v>57653</v>
          </cell>
          <cell r="C189">
            <v>0</v>
          </cell>
          <cell r="D189">
            <v>192056.3499740249</v>
          </cell>
          <cell r="E189">
            <v>0</v>
          </cell>
          <cell r="F189">
            <v>0</v>
          </cell>
          <cell r="G189">
            <v>0</v>
          </cell>
          <cell r="H189">
            <v>0</v>
          </cell>
          <cell r="I189">
            <v>0</v>
          </cell>
          <cell r="J189">
            <v>144582.97666176033</v>
          </cell>
        </row>
        <row r="190">
          <cell r="A190">
            <v>173</v>
          </cell>
          <cell r="B190">
            <v>57745</v>
          </cell>
          <cell r="C190">
            <v>0</v>
          </cell>
          <cell r="D190">
            <v>192056.3499740249</v>
          </cell>
          <cell r="E190">
            <v>0</v>
          </cell>
          <cell r="F190">
            <v>0</v>
          </cell>
          <cell r="G190">
            <v>0</v>
          </cell>
          <cell r="H190">
            <v>0</v>
          </cell>
          <cell r="I190">
            <v>0</v>
          </cell>
          <cell r="J190">
            <v>144582.97666176033</v>
          </cell>
        </row>
        <row r="191">
          <cell r="A191">
            <v>174</v>
          </cell>
          <cell r="B191">
            <v>57834</v>
          </cell>
          <cell r="C191">
            <v>0</v>
          </cell>
          <cell r="D191">
            <v>192056.3499740249</v>
          </cell>
          <cell r="E191">
            <v>0</v>
          </cell>
          <cell r="F191">
            <v>0</v>
          </cell>
          <cell r="G191">
            <v>0</v>
          </cell>
          <cell r="H191">
            <v>0</v>
          </cell>
          <cell r="I191">
            <v>0</v>
          </cell>
          <cell r="J191">
            <v>144582.97666176033</v>
          </cell>
        </row>
        <row r="192">
          <cell r="A192">
            <v>175</v>
          </cell>
          <cell r="B192">
            <v>57926</v>
          </cell>
          <cell r="C192">
            <v>0</v>
          </cell>
          <cell r="D192">
            <v>192056.3499740249</v>
          </cell>
          <cell r="E192">
            <v>0</v>
          </cell>
          <cell r="F192">
            <v>0</v>
          </cell>
          <cell r="G192">
            <v>0</v>
          </cell>
          <cell r="H192">
            <v>0</v>
          </cell>
          <cell r="I192">
            <v>0</v>
          </cell>
          <cell r="J192">
            <v>144582.97666176033</v>
          </cell>
        </row>
        <row r="193">
          <cell r="A193">
            <v>176</v>
          </cell>
          <cell r="B193">
            <v>58018</v>
          </cell>
          <cell r="C193">
            <v>0</v>
          </cell>
          <cell r="D193">
            <v>192056.3499740249</v>
          </cell>
          <cell r="E193">
            <v>0</v>
          </cell>
          <cell r="F193">
            <v>0</v>
          </cell>
          <cell r="G193">
            <v>0</v>
          </cell>
          <cell r="H193">
            <v>0</v>
          </cell>
          <cell r="I193">
            <v>0</v>
          </cell>
          <cell r="J193">
            <v>144582.97666176033</v>
          </cell>
        </row>
        <row r="194">
          <cell r="A194">
            <v>177</v>
          </cell>
          <cell r="B194">
            <v>58110</v>
          </cell>
          <cell r="C194">
            <v>0</v>
          </cell>
          <cell r="D194">
            <v>192056.3499740249</v>
          </cell>
          <cell r="E194">
            <v>0</v>
          </cell>
          <cell r="F194">
            <v>0</v>
          </cell>
          <cell r="G194">
            <v>0</v>
          </cell>
          <cell r="H194">
            <v>0</v>
          </cell>
          <cell r="I194">
            <v>0</v>
          </cell>
          <cell r="J194">
            <v>144582.97666176033</v>
          </cell>
        </row>
        <row r="195">
          <cell r="A195">
            <v>178</v>
          </cell>
          <cell r="B195">
            <v>58199</v>
          </cell>
          <cell r="C195">
            <v>0</v>
          </cell>
          <cell r="D195">
            <v>192056.3499740249</v>
          </cell>
          <cell r="E195">
            <v>0</v>
          </cell>
          <cell r="F195">
            <v>0</v>
          </cell>
          <cell r="G195">
            <v>0</v>
          </cell>
          <cell r="H195">
            <v>0</v>
          </cell>
          <cell r="I195">
            <v>0</v>
          </cell>
          <cell r="J195">
            <v>144582.97666176033</v>
          </cell>
        </row>
        <row r="196">
          <cell r="A196">
            <v>179</v>
          </cell>
          <cell r="B196">
            <v>58291</v>
          </cell>
          <cell r="C196">
            <v>0</v>
          </cell>
          <cell r="D196">
            <v>192056.3499740249</v>
          </cell>
          <cell r="E196">
            <v>0</v>
          </cell>
          <cell r="F196">
            <v>0</v>
          </cell>
          <cell r="G196">
            <v>0</v>
          </cell>
          <cell r="H196">
            <v>0</v>
          </cell>
          <cell r="I196">
            <v>0</v>
          </cell>
          <cell r="J196">
            <v>144582.97666176033</v>
          </cell>
        </row>
        <row r="197">
          <cell r="A197">
            <v>180</v>
          </cell>
          <cell r="B197">
            <v>58383</v>
          </cell>
          <cell r="C197">
            <v>0</v>
          </cell>
          <cell r="D197">
            <v>192056.3499740249</v>
          </cell>
          <cell r="E197">
            <v>0</v>
          </cell>
          <cell r="F197">
            <v>0</v>
          </cell>
          <cell r="G197">
            <v>0</v>
          </cell>
          <cell r="H197">
            <v>0</v>
          </cell>
          <cell r="I197">
            <v>0</v>
          </cell>
          <cell r="J197">
            <v>144582.97666176033</v>
          </cell>
        </row>
        <row r="198">
          <cell r="A198">
            <v>181</v>
          </cell>
          <cell r="B198">
            <v>58475</v>
          </cell>
          <cell r="C198">
            <v>0</v>
          </cell>
          <cell r="D198">
            <v>192056.3499740249</v>
          </cell>
          <cell r="E198">
            <v>0</v>
          </cell>
          <cell r="F198">
            <v>0</v>
          </cell>
          <cell r="G198">
            <v>0</v>
          </cell>
          <cell r="H198">
            <v>0</v>
          </cell>
          <cell r="I198">
            <v>0</v>
          </cell>
          <cell r="J198">
            <v>144582.97666176033</v>
          </cell>
        </row>
        <row r="199">
          <cell r="A199">
            <v>182</v>
          </cell>
          <cell r="B199">
            <v>58565</v>
          </cell>
          <cell r="C199">
            <v>0</v>
          </cell>
          <cell r="D199">
            <v>192056.3499740249</v>
          </cell>
          <cell r="E199">
            <v>0</v>
          </cell>
          <cell r="F199">
            <v>0</v>
          </cell>
          <cell r="G199">
            <v>0</v>
          </cell>
          <cell r="H199">
            <v>0</v>
          </cell>
          <cell r="I199">
            <v>0</v>
          </cell>
          <cell r="J199">
            <v>144582.97666176033</v>
          </cell>
        </row>
        <row r="200">
          <cell r="A200">
            <v>183</v>
          </cell>
          <cell r="B200">
            <v>58657</v>
          </cell>
          <cell r="C200">
            <v>0</v>
          </cell>
          <cell r="D200">
            <v>192056.3499740249</v>
          </cell>
          <cell r="E200">
            <v>0</v>
          </cell>
          <cell r="F200">
            <v>0</v>
          </cell>
          <cell r="G200">
            <v>0</v>
          </cell>
          <cell r="H200">
            <v>0</v>
          </cell>
          <cell r="I200">
            <v>0</v>
          </cell>
          <cell r="J200">
            <v>144582.97666176033</v>
          </cell>
        </row>
        <row r="201">
          <cell r="A201">
            <v>184</v>
          </cell>
          <cell r="B201">
            <v>58749</v>
          </cell>
          <cell r="C201">
            <v>0</v>
          </cell>
          <cell r="D201">
            <v>192056.3499740249</v>
          </cell>
          <cell r="E201">
            <v>0</v>
          </cell>
          <cell r="F201">
            <v>0</v>
          </cell>
          <cell r="G201">
            <v>0</v>
          </cell>
          <cell r="H201">
            <v>0</v>
          </cell>
          <cell r="I201">
            <v>0</v>
          </cell>
          <cell r="J201">
            <v>144582.97666176033</v>
          </cell>
        </row>
        <row r="202">
          <cell r="A202">
            <v>185</v>
          </cell>
          <cell r="B202">
            <v>58841</v>
          </cell>
          <cell r="C202">
            <v>0</v>
          </cell>
          <cell r="D202">
            <v>192056.3499740249</v>
          </cell>
          <cell r="E202">
            <v>0</v>
          </cell>
          <cell r="F202">
            <v>0</v>
          </cell>
          <cell r="G202">
            <v>0</v>
          </cell>
          <cell r="H202">
            <v>0</v>
          </cell>
          <cell r="I202">
            <v>0</v>
          </cell>
          <cell r="J202">
            <v>144582.97666176033</v>
          </cell>
        </row>
        <row r="203">
          <cell r="A203">
            <v>186</v>
          </cell>
          <cell r="B203">
            <v>58930</v>
          </cell>
          <cell r="C203">
            <v>0</v>
          </cell>
          <cell r="D203">
            <v>192056.3499740249</v>
          </cell>
          <cell r="E203">
            <v>0</v>
          </cell>
          <cell r="F203">
            <v>0</v>
          </cell>
          <cell r="G203">
            <v>0</v>
          </cell>
          <cell r="H203">
            <v>0</v>
          </cell>
          <cell r="I203">
            <v>0</v>
          </cell>
          <cell r="J203">
            <v>144582.97666176033</v>
          </cell>
        </row>
        <row r="204">
          <cell r="A204">
            <v>187</v>
          </cell>
          <cell r="B204">
            <v>59022</v>
          </cell>
          <cell r="C204">
            <v>0</v>
          </cell>
          <cell r="D204">
            <v>192056.3499740249</v>
          </cell>
          <cell r="E204">
            <v>0</v>
          </cell>
          <cell r="F204">
            <v>0</v>
          </cell>
          <cell r="G204">
            <v>0</v>
          </cell>
          <cell r="H204">
            <v>0</v>
          </cell>
          <cell r="I204">
            <v>0</v>
          </cell>
          <cell r="J204">
            <v>144582.97666176033</v>
          </cell>
        </row>
        <row r="205">
          <cell r="A205">
            <v>188</v>
          </cell>
          <cell r="B205">
            <v>59114</v>
          </cell>
          <cell r="C205">
            <v>0</v>
          </cell>
          <cell r="D205">
            <v>192056.3499740249</v>
          </cell>
          <cell r="E205">
            <v>0</v>
          </cell>
          <cell r="F205">
            <v>0</v>
          </cell>
          <cell r="G205">
            <v>0</v>
          </cell>
          <cell r="H205">
            <v>0</v>
          </cell>
          <cell r="I205">
            <v>0</v>
          </cell>
          <cell r="J205">
            <v>144582.97666176033</v>
          </cell>
        </row>
        <row r="206">
          <cell r="A206">
            <v>189</v>
          </cell>
          <cell r="B206">
            <v>59206</v>
          </cell>
          <cell r="C206">
            <v>0</v>
          </cell>
          <cell r="D206">
            <v>192056.3499740249</v>
          </cell>
          <cell r="E206">
            <v>0</v>
          </cell>
          <cell r="F206">
            <v>0</v>
          </cell>
          <cell r="G206">
            <v>0</v>
          </cell>
          <cell r="H206">
            <v>0</v>
          </cell>
          <cell r="I206">
            <v>0</v>
          </cell>
          <cell r="J206">
            <v>144582.97666176033</v>
          </cell>
        </row>
        <row r="207">
          <cell r="A207">
            <v>190</v>
          </cell>
          <cell r="B207">
            <v>59295</v>
          </cell>
          <cell r="C207">
            <v>0</v>
          </cell>
          <cell r="D207">
            <v>192056.3499740249</v>
          </cell>
          <cell r="E207">
            <v>0</v>
          </cell>
          <cell r="F207">
            <v>0</v>
          </cell>
          <cell r="G207">
            <v>0</v>
          </cell>
          <cell r="H207">
            <v>0</v>
          </cell>
          <cell r="I207">
            <v>0</v>
          </cell>
          <cell r="J207">
            <v>144582.97666176033</v>
          </cell>
        </row>
        <row r="208">
          <cell r="A208">
            <v>191</v>
          </cell>
          <cell r="B208">
            <v>59387</v>
          </cell>
          <cell r="C208">
            <v>0</v>
          </cell>
          <cell r="D208">
            <v>192056.3499740249</v>
          </cell>
          <cell r="E208">
            <v>0</v>
          </cell>
          <cell r="F208">
            <v>0</v>
          </cell>
          <cell r="G208">
            <v>0</v>
          </cell>
          <cell r="H208">
            <v>0</v>
          </cell>
          <cell r="I208">
            <v>0</v>
          </cell>
          <cell r="J208">
            <v>144582.97666176033</v>
          </cell>
        </row>
        <row r="209">
          <cell r="A209">
            <v>192</v>
          </cell>
          <cell r="B209">
            <v>59479</v>
          </cell>
          <cell r="C209">
            <v>0</v>
          </cell>
          <cell r="D209">
            <v>192056.3499740249</v>
          </cell>
          <cell r="E209">
            <v>0</v>
          </cell>
          <cell r="F209">
            <v>0</v>
          </cell>
          <cell r="G209">
            <v>0</v>
          </cell>
          <cell r="H209">
            <v>0</v>
          </cell>
          <cell r="I209">
            <v>0</v>
          </cell>
          <cell r="J209">
            <v>144582.97666176033</v>
          </cell>
        </row>
        <row r="210">
          <cell r="A210">
            <v>193</v>
          </cell>
          <cell r="B210">
            <v>59571</v>
          </cell>
          <cell r="C210">
            <v>0</v>
          </cell>
          <cell r="D210">
            <v>192056.3499740249</v>
          </cell>
          <cell r="E210">
            <v>0</v>
          </cell>
          <cell r="F210">
            <v>0</v>
          </cell>
          <cell r="G210">
            <v>0</v>
          </cell>
          <cell r="H210">
            <v>0</v>
          </cell>
          <cell r="I210">
            <v>0</v>
          </cell>
          <cell r="J210">
            <v>144582.97666176033</v>
          </cell>
        </row>
        <row r="211">
          <cell r="A211">
            <v>194</v>
          </cell>
          <cell r="B211">
            <v>59660</v>
          </cell>
          <cell r="C211">
            <v>0</v>
          </cell>
          <cell r="D211">
            <v>192056.3499740249</v>
          </cell>
          <cell r="E211">
            <v>0</v>
          </cell>
          <cell r="F211">
            <v>0</v>
          </cell>
          <cell r="G211">
            <v>0</v>
          </cell>
          <cell r="H211">
            <v>0</v>
          </cell>
          <cell r="I211">
            <v>0</v>
          </cell>
          <cell r="J211">
            <v>144582.97666176033</v>
          </cell>
        </row>
        <row r="212">
          <cell r="A212">
            <v>195</v>
          </cell>
          <cell r="B212">
            <v>59752</v>
          </cell>
          <cell r="C212">
            <v>0</v>
          </cell>
          <cell r="D212">
            <v>192056.3499740249</v>
          </cell>
          <cell r="E212">
            <v>0</v>
          </cell>
          <cell r="F212">
            <v>0</v>
          </cell>
          <cell r="G212">
            <v>0</v>
          </cell>
          <cell r="H212">
            <v>0</v>
          </cell>
          <cell r="I212">
            <v>0</v>
          </cell>
          <cell r="J212">
            <v>144582.97666176033</v>
          </cell>
        </row>
        <row r="213">
          <cell r="A213">
            <v>196</v>
          </cell>
          <cell r="B213">
            <v>59844</v>
          </cell>
          <cell r="C213">
            <v>0</v>
          </cell>
          <cell r="D213">
            <v>192056.3499740249</v>
          </cell>
          <cell r="E213">
            <v>0</v>
          </cell>
          <cell r="F213">
            <v>0</v>
          </cell>
          <cell r="G213">
            <v>0</v>
          </cell>
          <cell r="H213">
            <v>0</v>
          </cell>
          <cell r="I213">
            <v>0</v>
          </cell>
          <cell r="J213">
            <v>144582.97666176033</v>
          </cell>
        </row>
        <row r="214">
          <cell r="A214">
            <v>197</v>
          </cell>
          <cell r="B214">
            <v>59936</v>
          </cell>
          <cell r="C214">
            <v>0</v>
          </cell>
          <cell r="D214">
            <v>192056.3499740249</v>
          </cell>
          <cell r="E214">
            <v>0</v>
          </cell>
          <cell r="F214">
            <v>0</v>
          </cell>
          <cell r="G214">
            <v>0</v>
          </cell>
          <cell r="H214">
            <v>0</v>
          </cell>
          <cell r="I214">
            <v>0</v>
          </cell>
          <cell r="J214">
            <v>144582.97666176033</v>
          </cell>
        </row>
        <row r="215">
          <cell r="A215">
            <v>198</v>
          </cell>
          <cell r="B215">
            <v>60026</v>
          </cell>
          <cell r="C215">
            <v>0</v>
          </cell>
          <cell r="D215">
            <v>192056.3499740249</v>
          </cell>
          <cell r="E215">
            <v>0</v>
          </cell>
          <cell r="F215">
            <v>0</v>
          </cell>
          <cell r="G215">
            <v>0</v>
          </cell>
          <cell r="H215">
            <v>0</v>
          </cell>
          <cell r="I215">
            <v>0</v>
          </cell>
          <cell r="J215">
            <v>144582.97666176033</v>
          </cell>
        </row>
        <row r="216">
          <cell r="A216">
            <v>199</v>
          </cell>
          <cell r="B216">
            <v>60118</v>
          </cell>
          <cell r="C216">
            <v>0</v>
          </cell>
          <cell r="D216">
            <v>192056.3499740249</v>
          </cell>
          <cell r="E216">
            <v>0</v>
          </cell>
          <cell r="F216">
            <v>0</v>
          </cell>
          <cell r="G216">
            <v>0</v>
          </cell>
          <cell r="H216">
            <v>0</v>
          </cell>
          <cell r="I216">
            <v>0</v>
          </cell>
          <cell r="J216">
            <v>144582.97666176033</v>
          </cell>
        </row>
        <row r="217">
          <cell r="A217">
            <v>200</v>
          </cell>
          <cell r="B217">
            <v>60210</v>
          </cell>
          <cell r="C217">
            <v>0</v>
          </cell>
          <cell r="D217">
            <v>192056.3499740249</v>
          </cell>
          <cell r="E217">
            <v>0</v>
          </cell>
          <cell r="F217">
            <v>0</v>
          </cell>
          <cell r="G217">
            <v>0</v>
          </cell>
          <cell r="H217">
            <v>0</v>
          </cell>
          <cell r="I217">
            <v>0</v>
          </cell>
          <cell r="J217">
            <v>144582.97666176033</v>
          </cell>
        </row>
        <row r="218">
          <cell r="A218">
            <v>201</v>
          </cell>
          <cell r="B218">
            <v>60302</v>
          </cell>
          <cell r="C218">
            <v>0</v>
          </cell>
          <cell r="D218">
            <v>192056.3499740249</v>
          </cell>
          <cell r="E218">
            <v>0</v>
          </cell>
          <cell r="F218">
            <v>0</v>
          </cell>
          <cell r="G218">
            <v>0</v>
          </cell>
          <cell r="H218">
            <v>0</v>
          </cell>
          <cell r="I218">
            <v>0</v>
          </cell>
          <cell r="J218">
            <v>144582.97666176033</v>
          </cell>
        </row>
        <row r="219">
          <cell r="A219">
            <v>202</v>
          </cell>
          <cell r="B219">
            <v>60391</v>
          </cell>
          <cell r="C219">
            <v>0</v>
          </cell>
          <cell r="D219">
            <v>192056.3499740249</v>
          </cell>
          <cell r="E219">
            <v>0</v>
          </cell>
          <cell r="F219">
            <v>0</v>
          </cell>
          <cell r="G219">
            <v>0</v>
          </cell>
          <cell r="H219">
            <v>0</v>
          </cell>
          <cell r="I219">
            <v>0</v>
          </cell>
          <cell r="J219">
            <v>144582.97666176033</v>
          </cell>
        </row>
        <row r="220">
          <cell r="A220">
            <v>203</v>
          </cell>
          <cell r="B220">
            <v>60483</v>
          </cell>
          <cell r="C220">
            <v>0</v>
          </cell>
          <cell r="D220">
            <v>192056.3499740249</v>
          </cell>
          <cell r="E220">
            <v>0</v>
          </cell>
          <cell r="F220">
            <v>0</v>
          </cell>
          <cell r="G220">
            <v>0</v>
          </cell>
          <cell r="H220">
            <v>0</v>
          </cell>
          <cell r="I220">
            <v>0</v>
          </cell>
          <cell r="J220">
            <v>144582.97666176033</v>
          </cell>
        </row>
        <row r="221">
          <cell r="A221">
            <v>204</v>
          </cell>
          <cell r="B221">
            <v>60575</v>
          </cell>
          <cell r="C221">
            <v>0</v>
          </cell>
          <cell r="D221">
            <v>192056.3499740249</v>
          </cell>
          <cell r="E221">
            <v>0</v>
          </cell>
          <cell r="F221">
            <v>0</v>
          </cell>
          <cell r="G221">
            <v>0</v>
          </cell>
          <cell r="H221">
            <v>0</v>
          </cell>
          <cell r="I221">
            <v>0</v>
          </cell>
          <cell r="J221">
            <v>144582.97666176033</v>
          </cell>
        </row>
        <row r="222">
          <cell r="A222">
            <v>205</v>
          </cell>
          <cell r="B222">
            <v>60667</v>
          </cell>
          <cell r="C222">
            <v>0</v>
          </cell>
          <cell r="D222">
            <v>192056.3499740249</v>
          </cell>
          <cell r="E222">
            <v>0</v>
          </cell>
          <cell r="F222">
            <v>0</v>
          </cell>
          <cell r="G222">
            <v>0</v>
          </cell>
          <cell r="H222">
            <v>0</v>
          </cell>
          <cell r="I222">
            <v>0</v>
          </cell>
          <cell r="J222">
            <v>144582.97666176033</v>
          </cell>
        </row>
        <row r="223">
          <cell r="A223">
            <v>206</v>
          </cell>
          <cell r="B223">
            <v>60756</v>
          </cell>
          <cell r="C223">
            <v>0</v>
          </cell>
          <cell r="D223">
            <v>192056.3499740249</v>
          </cell>
          <cell r="E223">
            <v>0</v>
          </cell>
          <cell r="F223">
            <v>0</v>
          </cell>
          <cell r="G223">
            <v>0</v>
          </cell>
          <cell r="H223">
            <v>0</v>
          </cell>
          <cell r="I223">
            <v>0</v>
          </cell>
          <cell r="J223">
            <v>144582.97666176033</v>
          </cell>
        </row>
        <row r="224">
          <cell r="A224">
            <v>207</v>
          </cell>
          <cell r="B224">
            <v>60848</v>
          </cell>
          <cell r="C224">
            <v>0</v>
          </cell>
          <cell r="D224">
            <v>192056.3499740249</v>
          </cell>
          <cell r="E224">
            <v>0</v>
          </cell>
          <cell r="F224">
            <v>0</v>
          </cell>
          <cell r="G224">
            <v>0</v>
          </cell>
          <cell r="H224">
            <v>0</v>
          </cell>
          <cell r="I224">
            <v>0</v>
          </cell>
          <cell r="J224">
            <v>144582.97666176033</v>
          </cell>
        </row>
        <row r="225">
          <cell r="A225">
            <v>208</v>
          </cell>
          <cell r="B225">
            <v>60940</v>
          </cell>
          <cell r="C225">
            <v>0</v>
          </cell>
          <cell r="D225">
            <v>192056.3499740249</v>
          </cell>
          <cell r="E225">
            <v>0</v>
          </cell>
          <cell r="F225">
            <v>0</v>
          </cell>
          <cell r="G225">
            <v>0</v>
          </cell>
          <cell r="H225">
            <v>0</v>
          </cell>
          <cell r="I225">
            <v>0</v>
          </cell>
          <cell r="J225">
            <v>144582.97666176033</v>
          </cell>
        </row>
        <row r="226">
          <cell r="A226">
            <v>209</v>
          </cell>
          <cell r="B226">
            <v>61032</v>
          </cell>
          <cell r="C226">
            <v>0</v>
          </cell>
          <cell r="D226">
            <v>192056.3499740249</v>
          </cell>
          <cell r="E226">
            <v>0</v>
          </cell>
          <cell r="F226">
            <v>0</v>
          </cell>
          <cell r="G226">
            <v>0</v>
          </cell>
          <cell r="H226">
            <v>0</v>
          </cell>
          <cell r="I226">
            <v>0</v>
          </cell>
          <cell r="J226">
            <v>144582.97666176033</v>
          </cell>
        </row>
        <row r="227">
          <cell r="A227">
            <v>210</v>
          </cell>
          <cell r="B227">
            <v>61121</v>
          </cell>
          <cell r="C227">
            <v>0</v>
          </cell>
          <cell r="D227">
            <v>192056.3499740249</v>
          </cell>
          <cell r="E227">
            <v>0</v>
          </cell>
          <cell r="F227">
            <v>0</v>
          </cell>
          <cell r="G227">
            <v>0</v>
          </cell>
          <cell r="H227">
            <v>0</v>
          </cell>
          <cell r="I227">
            <v>0</v>
          </cell>
          <cell r="J227">
            <v>144582.97666176033</v>
          </cell>
        </row>
        <row r="228">
          <cell r="A228">
            <v>211</v>
          </cell>
          <cell r="B228">
            <v>61213</v>
          </cell>
          <cell r="C228">
            <v>0</v>
          </cell>
          <cell r="D228">
            <v>192056.3499740249</v>
          </cell>
          <cell r="E228">
            <v>0</v>
          </cell>
          <cell r="F228">
            <v>0</v>
          </cell>
          <cell r="G228">
            <v>0</v>
          </cell>
          <cell r="H228">
            <v>0</v>
          </cell>
          <cell r="I228">
            <v>0</v>
          </cell>
          <cell r="J228">
            <v>144582.97666176033</v>
          </cell>
        </row>
        <row r="229">
          <cell r="A229">
            <v>212</v>
          </cell>
          <cell r="B229">
            <v>61305</v>
          </cell>
          <cell r="C229">
            <v>0</v>
          </cell>
          <cell r="D229">
            <v>192056.3499740249</v>
          </cell>
          <cell r="E229">
            <v>0</v>
          </cell>
          <cell r="F229">
            <v>0</v>
          </cell>
          <cell r="G229">
            <v>0</v>
          </cell>
          <cell r="H229">
            <v>0</v>
          </cell>
          <cell r="I229">
            <v>0</v>
          </cell>
          <cell r="J229">
            <v>144582.97666176033</v>
          </cell>
        </row>
        <row r="230">
          <cell r="A230">
            <v>213</v>
          </cell>
          <cell r="B230">
            <v>61397</v>
          </cell>
          <cell r="C230">
            <v>0</v>
          </cell>
          <cell r="D230">
            <v>192056.3499740249</v>
          </cell>
          <cell r="E230">
            <v>0</v>
          </cell>
          <cell r="F230">
            <v>0</v>
          </cell>
          <cell r="G230">
            <v>0</v>
          </cell>
          <cell r="H230">
            <v>0</v>
          </cell>
          <cell r="I230">
            <v>0</v>
          </cell>
          <cell r="J230">
            <v>144582.97666176033</v>
          </cell>
        </row>
        <row r="231">
          <cell r="A231">
            <v>214</v>
          </cell>
          <cell r="B231">
            <v>61487</v>
          </cell>
          <cell r="C231">
            <v>0</v>
          </cell>
          <cell r="D231">
            <v>192056.3499740249</v>
          </cell>
          <cell r="E231">
            <v>0</v>
          </cell>
          <cell r="F231">
            <v>0</v>
          </cell>
          <cell r="G231">
            <v>0</v>
          </cell>
          <cell r="H231">
            <v>0</v>
          </cell>
          <cell r="I231">
            <v>0</v>
          </cell>
          <cell r="J231">
            <v>144582.97666176033</v>
          </cell>
        </row>
        <row r="232">
          <cell r="A232">
            <v>215</v>
          </cell>
          <cell r="B232">
            <v>61579</v>
          </cell>
          <cell r="C232">
            <v>0</v>
          </cell>
          <cell r="D232">
            <v>192056.3499740249</v>
          </cell>
          <cell r="E232">
            <v>0</v>
          </cell>
          <cell r="F232">
            <v>0</v>
          </cell>
          <cell r="G232">
            <v>0</v>
          </cell>
          <cell r="H232">
            <v>0</v>
          </cell>
          <cell r="I232">
            <v>0</v>
          </cell>
          <cell r="J232">
            <v>144582.97666176033</v>
          </cell>
        </row>
        <row r="233">
          <cell r="A233">
            <v>216</v>
          </cell>
          <cell r="B233">
            <v>61671</v>
          </cell>
          <cell r="C233">
            <v>0</v>
          </cell>
          <cell r="D233">
            <v>192056.3499740249</v>
          </cell>
          <cell r="E233">
            <v>0</v>
          </cell>
          <cell r="F233">
            <v>0</v>
          </cell>
          <cell r="G233">
            <v>0</v>
          </cell>
          <cell r="H233">
            <v>0</v>
          </cell>
          <cell r="I233">
            <v>0</v>
          </cell>
          <cell r="J233">
            <v>144582.97666176033</v>
          </cell>
        </row>
        <row r="234">
          <cell r="A234">
            <v>217</v>
          </cell>
          <cell r="B234">
            <v>61763</v>
          </cell>
          <cell r="C234">
            <v>0</v>
          </cell>
          <cell r="D234">
            <v>192056.3499740249</v>
          </cell>
          <cell r="E234">
            <v>0</v>
          </cell>
          <cell r="F234">
            <v>0</v>
          </cell>
          <cell r="G234">
            <v>0</v>
          </cell>
          <cell r="H234">
            <v>0</v>
          </cell>
          <cell r="I234">
            <v>0</v>
          </cell>
          <cell r="J234">
            <v>144582.97666176033</v>
          </cell>
        </row>
        <row r="235">
          <cell r="A235">
            <v>218</v>
          </cell>
          <cell r="B235">
            <v>61852</v>
          </cell>
          <cell r="C235">
            <v>0</v>
          </cell>
          <cell r="D235">
            <v>192056.3499740249</v>
          </cell>
          <cell r="E235">
            <v>0</v>
          </cell>
          <cell r="F235">
            <v>0</v>
          </cell>
          <cell r="G235">
            <v>0</v>
          </cell>
          <cell r="H235">
            <v>0</v>
          </cell>
          <cell r="I235">
            <v>0</v>
          </cell>
          <cell r="J235">
            <v>144582.97666176033</v>
          </cell>
        </row>
        <row r="236">
          <cell r="A236">
            <v>219</v>
          </cell>
          <cell r="B236">
            <v>61944</v>
          </cell>
          <cell r="C236">
            <v>0</v>
          </cell>
          <cell r="D236">
            <v>192056.3499740249</v>
          </cell>
          <cell r="E236">
            <v>0</v>
          </cell>
          <cell r="F236">
            <v>0</v>
          </cell>
          <cell r="G236">
            <v>0</v>
          </cell>
          <cell r="H236">
            <v>0</v>
          </cell>
          <cell r="I236">
            <v>0</v>
          </cell>
          <cell r="J236">
            <v>144582.97666176033</v>
          </cell>
        </row>
        <row r="237">
          <cell r="A237">
            <v>220</v>
          </cell>
          <cell r="B237">
            <v>62036</v>
          </cell>
          <cell r="C237">
            <v>0</v>
          </cell>
          <cell r="D237">
            <v>192056.3499740249</v>
          </cell>
          <cell r="E237">
            <v>0</v>
          </cell>
          <cell r="F237">
            <v>0</v>
          </cell>
          <cell r="G237">
            <v>0</v>
          </cell>
          <cell r="H237">
            <v>0</v>
          </cell>
          <cell r="I237">
            <v>0</v>
          </cell>
          <cell r="J237">
            <v>144582.97666176033</v>
          </cell>
        </row>
        <row r="238">
          <cell r="A238">
            <v>221</v>
          </cell>
          <cell r="B238">
            <v>62128</v>
          </cell>
          <cell r="C238">
            <v>0</v>
          </cell>
          <cell r="D238">
            <v>192056.3499740249</v>
          </cell>
          <cell r="E238">
            <v>0</v>
          </cell>
          <cell r="F238">
            <v>0</v>
          </cell>
          <cell r="G238">
            <v>0</v>
          </cell>
          <cell r="H238">
            <v>0</v>
          </cell>
          <cell r="I238">
            <v>0</v>
          </cell>
          <cell r="J238">
            <v>144582.97666176033</v>
          </cell>
        </row>
        <row r="239">
          <cell r="A239">
            <v>222</v>
          </cell>
          <cell r="B239">
            <v>62217</v>
          </cell>
          <cell r="C239">
            <v>0</v>
          </cell>
          <cell r="D239">
            <v>192056.3499740249</v>
          </cell>
          <cell r="E239">
            <v>0</v>
          </cell>
          <cell r="F239">
            <v>0</v>
          </cell>
          <cell r="G239">
            <v>0</v>
          </cell>
          <cell r="H239">
            <v>0</v>
          </cell>
          <cell r="I239">
            <v>0</v>
          </cell>
          <cell r="J239">
            <v>144582.97666176033</v>
          </cell>
        </row>
        <row r="240">
          <cell r="A240">
            <v>223</v>
          </cell>
          <cell r="B240">
            <v>62309</v>
          </cell>
          <cell r="C240">
            <v>0</v>
          </cell>
          <cell r="D240">
            <v>192056.3499740249</v>
          </cell>
          <cell r="E240">
            <v>0</v>
          </cell>
          <cell r="F240">
            <v>0</v>
          </cell>
          <cell r="G240">
            <v>0</v>
          </cell>
          <cell r="H240">
            <v>0</v>
          </cell>
          <cell r="I240">
            <v>0</v>
          </cell>
          <cell r="J240">
            <v>144582.97666176033</v>
          </cell>
        </row>
        <row r="241">
          <cell r="A241">
            <v>224</v>
          </cell>
          <cell r="B241">
            <v>62401</v>
          </cell>
          <cell r="C241">
            <v>0</v>
          </cell>
          <cell r="D241">
            <v>192056.3499740249</v>
          </cell>
          <cell r="E241">
            <v>0</v>
          </cell>
          <cell r="F241">
            <v>0</v>
          </cell>
          <cell r="G241">
            <v>0</v>
          </cell>
          <cell r="H241">
            <v>0</v>
          </cell>
          <cell r="I241">
            <v>0</v>
          </cell>
          <cell r="J241">
            <v>144582.97666176033</v>
          </cell>
        </row>
        <row r="242">
          <cell r="A242">
            <v>225</v>
          </cell>
          <cell r="B242">
            <v>62493</v>
          </cell>
          <cell r="C242">
            <v>0</v>
          </cell>
          <cell r="D242">
            <v>192056.3499740249</v>
          </cell>
          <cell r="E242">
            <v>0</v>
          </cell>
          <cell r="F242">
            <v>0</v>
          </cell>
          <cell r="G242">
            <v>0</v>
          </cell>
          <cell r="H242">
            <v>0</v>
          </cell>
          <cell r="I242">
            <v>0</v>
          </cell>
          <cell r="J242">
            <v>144582.97666176033</v>
          </cell>
        </row>
        <row r="243">
          <cell r="A243">
            <v>226</v>
          </cell>
          <cell r="B243">
            <v>62582</v>
          </cell>
          <cell r="C243">
            <v>0</v>
          </cell>
          <cell r="D243">
            <v>192056.3499740249</v>
          </cell>
          <cell r="E243">
            <v>0</v>
          </cell>
          <cell r="F243">
            <v>0</v>
          </cell>
          <cell r="G243">
            <v>0</v>
          </cell>
          <cell r="H243">
            <v>0</v>
          </cell>
          <cell r="I243">
            <v>0</v>
          </cell>
          <cell r="J243">
            <v>144582.97666176033</v>
          </cell>
        </row>
        <row r="244">
          <cell r="A244">
            <v>227</v>
          </cell>
          <cell r="B244">
            <v>62674</v>
          </cell>
          <cell r="C244">
            <v>0</v>
          </cell>
          <cell r="D244">
            <v>192056.3499740249</v>
          </cell>
          <cell r="E244">
            <v>0</v>
          </cell>
          <cell r="F244">
            <v>0</v>
          </cell>
          <cell r="G244">
            <v>0</v>
          </cell>
          <cell r="H244">
            <v>0</v>
          </cell>
          <cell r="I244">
            <v>0</v>
          </cell>
          <cell r="J244">
            <v>144582.97666176033</v>
          </cell>
        </row>
        <row r="245">
          <cell r="A245">
            <v>228</v>
          </cell>
          <cell r="B245">
            <v>62766</v>
          </cell>
          <cell r="C245">
            <v>0</v>
          </cell>
          <cell r="D245">
            <v>192056.3499740249</v>
          </cell>
          <cell r="E245">
            <v>0</v>
          </cell>
          <cell r="F245">
            <v>0</v>
          </cell>
          <cell r="G245">
            <v>0</v>
          </cell>
          <cell r="H245">
            <v>0</v>
          </cell>
          <cell r="I245">
            <v>0</v>
          </cell>
          <cell r="J245">
            <v>144582.97666176033</v>
          </cell>
        </row>
        <row r="246">
          <cell r="A246">
            <v>229</v>
          </cell>
          <cell r="B246">
            <v>62858</v>
          </cell>
          <cell r="C246">
            <v>0</v>
          </cell>
          <cell r="D246">
            <v>192056.3499740249</v>
          </cell>
          <cell r="E246">
            <v>0</v>
          </cell>
          <cell r="F246">
            <v>0</v>
          </cell>
          <cell r="G246">
            <v>0</v>
          </cell>
          <cell r="H246">
            <v>0</v>
          </cell>
          <cell r="I246">
            <v>0</v>
          </cell>
          <cell r="J246">
            <v>144582.97666176033</v>
          </cell>
        </row>
        <row r="247">
          <cell r="A247">
            <v>230</v>
          </cell>
          <cell r="B247">
            <v>62948</v>
          </cell>
          <cell r="C247">
            <v>0</v>
          </cell>
          <cell r="D247">
            <v>192056.3499740249</v>
          </cell>
          <cell r="E247">
            <v>0</v>
          </cell>
          <cell r="F247">
            <v>0</v>
          </cell>
          <cell r="G247">
            <v>0</v>
          </cell>
          <cell r="H247">
            <v>0</v>
          </cell>
          <cell r="I247">
            <v>0</v>
          </cell>
          <cell r="J247">
            <v>144582.97666176033</v>
          </cell>
        </row>
        <row r="248">
          <cell r="A248">
            <v>231</v>
          </cell>
          <cell r="B248">
            <v>63040</v>
          </cell>
          <cell r="C248">
            <v>0</v>
          </cell>
          <cell r="D248">
            <v>192056.3499740249</v>
          </cell>
          <cell r="E248">
            <v>0</v>
          </cell>
          <cell r="F248">
            <v>0</v>
          </cell>
          <cell r="G248">
            <v>0</v>
          </cell>
          <cell r="H248">
            <v>0</v>
          </cell>
          <cell r="I248">
            <v>0</v>
          </cell>
          <cell r="J248">
            <v>144582.97666176033</v>
          </cell>
        </row>
        <row r="249">
          <cell r="A249">
            <v>232</v>
          </cell>
          <cell r="B249">
            <v>63132</v>
          </cell>
          <cell r="C249">
            <v>0</v>
          </cell>
          <cell r="D249">
            <v>192056.3499740249</v>
          </cell>
          <cell r="E249">
            <v>0</v>
          </cell>
          <cell r="F249">
            <v>0</v>
          </cell>
          <cell r="G249">
            <v>0</v>
          </cell>
          <cell r="H249">
            <v>0</v>
          </cell>
          <cell r="I249">
            <v>0</v>
          </cell>
          <cell r="J249">
            <v>144582.97666176033</v>
          </cell>
        </row>
        <row r="250">
          <cell r="A250">
            <v>233</v>
          </cell>
          <cell r="B250">
            <v>63224</v>
          </cell>
          <cell r="C250">
            <v>0</v>
          </cell>
          <cell r="D250">
            <v>192056.3499740249</v>
          </cell>
          <cell r="E250">
            <v>0</v>
          </cell>
          <cell r="F250">
            <v>0</v>
          </cell>
          <cell r="G250">
            <v>0</v>
          </cell>
          <cell r="H250">
            <v>0</v>
          </cell>
          <cell r="I250">
            <v>0</v>
          </cell>
          <cell r="J250">
            <v>144582.97666176033</v>
          </cell>
        </row>
        <row r="251">
          <cell r="A251">
            <v>234</v>
          </cell>
          <cell r="B251">
            <v>63313</v>
          </cell>
          <cell r="C251">
            <v>0</v>
          </cell>
          <cell r="D251">
            <v>192056.3499740249</v>
          </cell>
          <cell r="E251">
            <v>0</v>
          </cell>
          <cell r="F251">
            <v>0</v>
          </cell>
          <cell r="G251">
            <v>0</v>
          </cell>
          <cell r="H251">
            <v>0</v>
          </cell>
          <cell r="I251">
            <v>0</v>
          </cell>
          <cell r="J251">
            <v>144582.97666176033</v>
          </cell>
        </row>
        <row r="252">
          <cell r="A252">
            <v>235</v>
          </cell>
          <cell r="B252">
            <v>63405</v>
          </cell>
          <cell r="C252">
            <v>0</v>
          </cell>
          <cell r="D252">
            <v>192056.3499740249</v>
          </cell>
          <cell r="E252">
            <v>0</v>
          </cell>
          <cell r="F252">
            <v>0</v>
          </cell>
          <cell r="G252">
            <v>0</v>
          </cell>
          <cell r="H252">
            <v>0</v>
          </cell>
          <cell r="I252">
            <v>0</v>
          </cell>
          <cell r="J252">
            <v>144582.97666176033</v>
          </cell>
        </row>
        <row r="253">
          <cell r="A253">
            <v>236</v>
          </cell>
          <cell r="B253">
            <v>63497</v>
          </cell>
          <cell r="C253">
            <v>0</v>
          </cell>
          <cell r="D253">
            <v>192056.3499740249</v>
          </cell>
          <cell r="E253">
            <v>0</v>
          </cell>
          <cell r="F253">
            <v>0</v>
          </cell>
          <cell r="G253">
            <v>0</v>
          </cell>
          <cell r="H253">
            <v>0</v>
          </cell>
          <cell r="I253">
            <v>0</v>
          </cell>
          <cell r="J253">
            <v>144582.97666176033</v>
          </cell>
        </row>
        <row r="254">
          <cell r="A254">
            <v>237</v>
          </cell>
          <cell r="B254">
            <v>63589</v>
          </cell>
          <cell r="C254">
            <v>0</v>
          </cell>
          <cell r="D254">
            <v>192056.3499740249</v>
          </cell>
          <cell r="E254">
            <v>0</v>
          </cell>
          <cell r="F254">
            <v>0</v>
          </cell>
          <cell r="G254">
            <v>0</v>
          </cell>
          <cell r="H254">
            <v>0</v>
          </cell>
          <cell r="I254">
            <v>0</v>
          </cell>
          <cell r="J254">
            <v>144582.97666176033</v>
          </cell>
        </row>
        <row r="255">
          <cell r="A255">
            <v>238</v>
          </cell>
          <cell r="B255">
            <v>63678</v>
          </cell>
          <cell r="C255">
            <v>0</v>
          </cell>
          <cell r="D255">
            <v>192056.3499740249</v>
          </cell>
          <cell r="E255">
            <v>0</v>
          </cell>
          <cell r="F255">
            <v>0</v>
          </cell>
          <cell r="G255">
            <v>0</v>
          </cell>
          <cell r="H255">
            <v>0</v>
          </cell>
          <cell r="I255">
            <v>0</v>
          </cell>
          <cell r="J255">
            <v>144582.97666176033</v>
          </cell>
        </row>
        <row r="256">
          <cell r="A256">
            <v>239</v>
          </cell>
          <cell r="B256">
            <v>63770</v>
          </cell>
          <cell r="C256">
            <v>0</v>
          </cell>
          <cell r="D256">
            <v>192056.3499740249</v>
          </cell>
          <cell r="E256">
            <v>0</v>
          </cell>
          <cell r="F256">
            <v>0</v>
          </cell>
          <cell r="G256">
            <v>0</v>
          </cell>
          <cell r="H256">
            <v>0</v>
          </cell>
          <cell r="I256">
            <v>0</v>
          </cell>
          <cell r="J256">
            <v>144582.97666176033</v>
          </cell>
        </row>
        <row r="257">
          <cell r="A257">
            <v>240</v>
          </cell>
          <cell r="B257">
            <v>63862</v>
          </cell>
          <cell r="C257">
            <v>0</v>
          </cell>
          <cell r="D257">
            <v>192056.3499740249</v>
          </cell>
          <cell r="E257">
            <v>0</v>
          </cell>
          <cell r="F257">
            <v>0</v>
          </cell>
          <cell r="G257">
            <v>0</v>
          </cell>
          <cell r="H257">
            <v>0</v>
          </cell>
          <cell r="I257">
            <v>0</v>
          </cell>
          <cell r="J257">
            <v>144582.97666176033</v>
          </cell>
        </row>
        <row r="258">
          <cell r="A258">
            <v>241</v>
          </cell>
          <cell r="B258">
            <v>63954</v>
          </cell>
          <cell r="C258">
            <v>0</v>
          </cell>
          <cell r="D258">
            <v>192056.3499740249</v>
          </cell>
          <cell r="E258">
            <v>0</v>
          </cell>
          <cell r="F258">
            <v>0</v>
          </cell>
          <cell r="G258">
            <v>0</v>
          </cell>
          <cell r="H258">
            <v>0</v>
          </cell>
          <cell r="I258">
            <v>0</v>
          </cell>
          <cell r="J258">
            <v>144582.97666176033</v>
          </cell>
        </row>
        <row r="259">
          <cell r="A259">
            <v>242</v>
          </cell>
          <cell r="B259">
            <v>64043</v>
          </cell>
          <cell r="C259">
            <v>0</v>
          </cell>
          <cell r="D259">
            <v>192056.3499740249</v>
          </cell>
          <cell r="E259">
            <v>0</v>
          </cell>
          <cell r="F259">
            <v>0</v>
          </cell>
          <cell r="G259">
            <v>0</v>
          </cell>
          <cell r="H259">
            <v>0</v>
          </cell>
          <cell r="I259">
            <v>0</v>
          </cell>
          <cell r="J259">
            <v>144582.97666176033</v>
          </cell>
        </row>
        <row r="260">
          <cell r="A260">
            <v>243</v>
          </cell>
          <cell r="B260">
            <v>64135</v>
          </cell>
          <cell r="C260">
            <v>0</v>
          </cell>
          <cell r="D260">
            <v>192056.3499740249</v>
          </cell>
          <cell r="E260">
            <v>0</v>
          </cell>
          <cell r="F260">
            <v>0</v>
          </cell>
          <cell r="G260">
            <v>0</v>
          </cell>
          <cell r="H260">
            <v>0</v>
          </cell>
          <cell r="I260">
            <v>0</v>
          </cell>
          <cell r="J260">
            <v>144582.97666176033</v>
          </cell>
        </row>
        <row r="261">
          <cell r="A261">
            <v>244</v>
          </cell>
          <cell r="B261">
            <v>64227</v>
          </cell>
          <cell r="C261">
            <v>0</v>
          </cell>
          <cell r="D261">
            <v>192056.3499740249</v>
          </cell>
          <cell r="E261">
            <v>0</v>
          </cell>
          <cell r="F261">
            <v>0</v>
          </cell>
          <cell r="G261">
            <v>0</v>
          </cell>
          <cell r="H261">
            <v>0</v>
          </cell>
          <cell r="I261">
            <v>0</v>
          </cell>
          <cell r="J261">
            <v>144582.97666176033</v>
          </cell>
        </row>
        <row r="262">
          <cell r="A262">
            <v>245</v>
          </cell>
          <cell r="B262">
            <v>64319</v>
          </cell>
          <cell r="C262">
            <v>0</v>
          </cell>
          <cell r="D262">
            <v>192056.3499740249</v>
          </cell>
          <cell r="E262">
            <v>0</v>
          </cell>
          <cell r="F262">
            <v>0</v>
          </cell>
          <cell r="G262">
            <v>0</v>
          </cell>
          <cell r="H262">
            <v>0</v>
          </cell>
          <cell r="I262">
            <v>0</v>
          </cell>
          <cell r="J262">
            <v>144582.97666176033</v>
          </cell>
        </row>
        <row r="263">
          <cell r="A263">
            <v>246</v>
          </cell>
          <cell r="B263">
            <v>64409</v>
          </cell>
          <cell r="C263">
            <v>0</v>
          </cell>
          <cell r="D263">
            <v>192056.3499740249</v>
          </cell>
          <cell r="E263">
            <v>0</v>
          </cell>
          <cell r="F263">
            <v>0</v>
          </cell>
          <cell r="G263">
            <v>0</v>
          </cell>
          <cell r="H263">
            <v>0</v>
          </cell>
          <cell r="I263">
            <v>0</v>
          </cell>
          <cell r="J263">
            <v>144582.97666176033</v>
          </cell>
        </row>
        <row r="264">
          <cell r="A264">
            <v>247</v>
          </cell>
          <cell r="B264">
            <v>64501</v>
          </cell>
          <cell r="C264">
            <v>0</v>
          </cell>
          <cell r="D264">
            <v>192056.3499740249</v>
          </cell>
          <cell r="E264">
            <v>0</v>
          </cell>
          <cell r="F264">
            <v>0</v>
          </cell>
          <cell r="G264">
            <v>0</v>
          </cell>
          <cell r="H264">
            <v>0</v>
          </cell>
          <cell r="I264">
            <v>0</v>
          </cell>
          <cell r="J264">
            <v>144582.97666176033</v>
          </cell>
        </row>
        <row r="265">
          <cell r="A265">
            <v>248</v>
          </cell>
          <cell r="B265">
            <v>64593</v>
          </cell>
          <cell r="C265">
            <v>0</v>
          </cell>
          <cell r="D265">
            <v>192056.3499740249</v>
          </cell>
          <cell r="E265">
            <v>0</v>
          </cell>
          <cell r="F265">
            <v>0</v>
          </cell>
          <cell r="G265">
            <v>0</v>
          </cell>
          <cell r="H265">
            <v>0</v>
          </cell>
          <cell r="I265">
            <v>0</v>
          </cell>
          <cell r="J265">
            <v>144582.97666176033</v>
          </cell>
        </row>
        <row r="266">
          <cell r="A266">
            <v>249</v>
          </cell>
          <cell r="B266">
            <v>64685</v>
          </cell>
          <cell r="C266">
            <v>0</v>
          </cell>
          <cell r="D266">
            <v>192056.3499740249</v>
          </cell>
          <cell r="E266">
            <v>0</v>
          </cell>
          <cell r="F266">
            <v>0</v>
          </cell>
          <cell r="G266">
            <v>0</v>
          </cell>
          <cell r="H266">
            <v>0</v>
          </cell>
          <cell r="I266">
            <v>0</v>
          </cell>
          <cell r="J266">
            <v>144582.97666176033</v>
          </cell>
        </row>
        <row r="267">
          <cell r="A267">
            <v>250</v>
          </cell>
          <cell r="B267">
            <v>64774</v>
          </cell>
          <cell r="C267">
            <v>0</v>
          </cell>
          <cell r="D267">
            <v>192056.3499740249</v>
          </cell>
          <cell r="E267">
            <v>0</v>
          </cell>
          <cell r="F267">
            <v>0</v>
          </cell>
          <cell r="G267">
            <v>0</v>
          </cell>
          <cell r="H267">
            <v>0</v>
          </cell>
          <cell r="I267">
            <v>0</v>
          </cell>
          <cell r="J267">
            <v>144582.97666176033</v>
          </cell>
        </row>
        <row r="268">
          <cell r="A268">
            <v>251</v>
          </cell>
          <cell r="B268">
            <v>64866</v>
          </cell>
          <cell r="C268">
            <v>0</v>
          </cell>
          <cell r="D268">
            <v>192056.3499740249</v>
          </cell>
          <cell r="E268">
            <v>0</v>
          </cell>
          <cell r="F268">
            <v>0</v>
          </cell>
          <cell r="G268">
            <v>0</v>
          </cell>
          <cell r="H268">
            <v>0</v>
          </cell>
          <cell r="I268">
            <v>0</v>
          </cell>
          <cell r="J268">
            <v>144582.97666176033</v>
          </cell>
        </row>
        <row r="269">
          <cell r="A269">
            <v>252</v>
          </cell>
          <cell r="B269">
            <v>64958</v>
          </cell>
          <cell r="C269">
            <v>0</v>
          </cell>
          <cell r="D269">
            <v>192056.3499740249</v>
          </cell>
          <cell r="E269">
            <v>0</v>
          </cell>
          <cell r="F269">
            <v>0</v>
          </cell>
          <cell r="G269">
            <v>0</v>
          </cell>
          <cell r="H269">
            <v>0</v>
          </cell>
          <cell r="I269">
            <v>0</v>
          </cell>
          <cell r="J269">
            <v>144582.97666176033</v>
          </cell>
        </row>
        <row r="270">
          <cell r="A270">
            <v>253</v>
          </cell>
          <cell r="B270">
            <v>65050</v>
          </cell>
          <cell r="C270">
            <v>0</v>
          </cell>
          <cell r="D270">
            <v>192056.3499740249</v>
          </cell>
          <cell r="E270">
            <v>0</v>
          </cell>
          <cell r="F270">
            <v>0</v>
          </cell>
          <cell r="G270">
            <v>0</v>
          </cell>
          <cell r="H270">
            <v>0</v>
          </cell>
          <cell r="I270">
            <v>0</v>
          </cell>
          <cell r="J270">
            <v>144582.97666176033</v>
          </cell>
        </row>
        <row r="271">
          <cell r="A271">
            <v>254</v>
          </cell>
          <cell r="B271">
            <v>65139</v>
          </cell>
          <cell r="C271">
            <v>0</v>
          </cell>
          <cell r="D271">
            <v>192056.3499740249</v>
          </cell>
          <cell r="E271">
            <v>0</v>
          </cell>
          <cell r="F271">
            <v>0</v>
          </cell>
          <cell r="G271">
            <v>0</v>
          </cell>
          <cell r="H271">
            <v>0</v>
          </cell>
          <cell r="I271">
            <v>0</v>
          </cell>
          <cell r="J271">
            <v>144582.97666176033</v>
          </cell>
        </row>
        <row r="272">
          <cell r="A272">
            <v>255</v>
          </cell>
          <cell r="B272">
            <v>65231</v>
          </cell>
          <cell r="C272">
            <v>0</v>
          </cell>
          <cell r="D272">
            <v>192056.3499740249</v>
          </cell>
          <cell r="E272">
            <v>0</v>
          </cell>
          <cell r="F272">
            <v>0</v>
          </cell>
          <cell r="G272">
            <v>0</v>
          </cell>
          <cell r="H272">
            <v>0</v>
          </cell>
          <cell r="I272">
            <v>0</v>
          </cell>
          <cell r="J272">
            <v>144582.97666176033</v>
          </cell>
        </row>
        <row r="273">
          <cell r="A273">
            <v>256</v>
          </cell>
          <cell r="B273">
            <v>65323</v>
          </cell>
          <cell r="C273">
            <v>0</v>
          </cell>
          <cell r="D273">
            <v>192056.3499740249</v>
          </cell>
          <cell r="E273">
            <v>0</v>
          </cell>
          <cell r="F273">
            <v>0</v>
          </cell>
          <cell r="G273">
            <v>0</v>
          </cell>
          <cell r="H273">
            <v>0</v>
          </cell>
          <cell r="I273">
            <v>0</v>
          </cell>
          <cell r="J273">
            <v>144582.97666176033</v>
          </cell>
        </row>
        <row r="274">
          <cell r="A274">
            <v>257</v>
          </cell>
          <cell r="B274">
            <v>65415</v>
          </cell>
          <cell r="C274">
            <v>0</v>
          </cell>
          <cell r="D274">
            <v>192056.3499740249</v>
          </cell>
          <cell r="E274">
            <v>0</v>
          </cell>
          <cell r="F274">
            <v>0</v>
          </cell>
          <cell r="G274">
            <v>0</v>
          </cell>
          <cell r="H274">
            <v>0</v>
          </cell>
          <cell r="I274">
            <v>0</v>
          </cell>
          <cell r="J274">
            <v>144582.97666176033</v>
          </cell>
        </row>
        <row r="275">
          <cell r="A275">
            <v>258</v>
          </cell>
          <cell r="B275">
            <v>65504</v>
          </cell>
          <cell r="C275">
            <v>0</v>
          </cell>
          <cell r="D275">
            <v>192056.3499740249</v>
          </cell>
          <cell r="E275">
            <v>0</v>
          </cell>
          <cell r="F275">
            <v>0</v>
          </cell>
          <cell r="G275">
            <v>0</v>
          </cell>
          <cell r="H275">
            <v>0</v>
          </cell>
          <cell r="I275">
            <v>0</v>
          </cell>
          <cell r="J275">
            <v>144582.97666176033</v>
          </cell>
        </row>
        <row r="276">
          <cell r="A276">
            <v>259</v>
          </cell>
          <cell r="B276">
            <v>65596</v>
          </cell>
          <cell r="C276">
            <v>0</v>
          </cell>
          <cell r="D276">
            <v>192056.3499740249</v>
          </cell>
          <cell r="E276">
            <v>0</v>
          </cell>
          <cell r="F276">
            <v>0</v>
          </cell>
          <cell r="G276">
            <v>0</v>
          </cell>
          <cell r="H276">
            <v>0</v>
          </cell>
          <cell r="I276">
            <v>0</v>
          </cell>
          <cell r="J276">
            <v>144582.97666176033</v>
          </cell>
        </row>
        <row r="277">
          <cell r="A277">
            <v>260</v>
          </cell>
          <cell r="B277">
            <v>65688</v>
          </cell>
          <cell r="C277">
            <v>0</v>
          </cell>
          <cell r="D277">
            <v>192056.3499740249</v>
          </cell>
          <cell r="E277">
            <v>0</v>
          </cell>
          <cell r="F277">
            <v>0</v>
          </cell>
          <cell r="G277">
            <v>0</v>
          </cell>
          <cell r="H277">
            <v>0</v>
          </cell>
          <cell r="I277">
            <v>0</v>
          </cell>
          <cell r="J277">
            <v>144582.97666176033</v>
          </cell>
        </row>
        <row r="278">
          <cell r="A278">
            <v>261</v>
          </cell>
          <cell r="B278">
            <v>65780</v>
          </cell>
          <cell r="C278">
            <v>0</v>
          </cell>
          <cell r="D278">
            <v>192056.3499740249</v>
          </cell>
          <cell r="E278">
            <v>0</v>
          </cell>
          <cell r="F278">
            <v>0</v>
          </cell>
          <cell r="G278">
            <v>0</v>
          </cell>
          <cell r="H278">
            <v>0</v>
          </cell>
          <cell r="I278">
            <v>0</v>
          </cell>
          <cell r="J278">
            <v>144582.97666176033</v>
          </cell>
        </row>
        <row r="279">
          <cell r="A279">
            <v>262</v>
          </cell>
          <cell r="B279">
            <v>65870</v>
          </cell>
          <cell r="C279">
            <v>0</v>
          </cell>
          <cell r="D279">
            <v>192056.3499740249</v>
          </cell>
          <cell r="E279">
            <v>0</v>
          </cell>
          <cell r="F279">
            <v>0</v>
          </cell>
          <cell r="G279">
            <v>0</v>
          </cell>
          <cell r="H279">
            <v>0</v>
          </cell>
          <cell r="I279">
            <v>0</v>
          </cell>
          <cell r="J279">
            <v>144582.97666176033</v>
          </cell>
        </row>
        <row r="280">
          <cell r="A280">
            <v>263</v>
          </cell>
          <cell r="B280">
            <v>65962</v>
          </cell>
          <cell r="C280">
            <v>0</v>
          </cell>
          <cell r="D280">
            <v>192056.3499740249</v>
          </cell>
          <cell r="E280">
            <v>0</v>
          </cell>
          <cell r="F280">
            <v>0</v>
          </cell>
          <cell r="G280">
            <v>0</v>
          </cell>
          <cell r="H280">
            <v>0</v>
          </cell>
          <cell r="I280">
            <v>0</v>
          </cell>
          <cell r="J280">
            <v>144582.97666176033</v>
          </cell>
        </row>
        <row r="281">
          <cell r="A281">
            <v>264</v>
          </cell>
          <cell r="B281">
            <v>66054</v>
          </cell>
          <cell r="C281">
            <v>0</v>
          </cell>
          <cell r="D281">
            <v>192056.3499740249</v>
          </cell>
          <cell r="E281">
            <v>0</v>
          </cell>
          <cell r="F281">
            <v>0</v>
          </cell>
          <cell r="G281">
            <v>0</v>
          </cell>
          <cell r="H281">
            <v>0</v>
          </cell>
          <cell r="I281">
            <v>0</v>
          </cell>
          <cell r="J281">
            <v>144582.97666176033</v>
          </cell>
        </row>
        <row r="282">
          <cell r="A282">
            <v>265</v>
          </cell>
          <cell r="B282">
            <v>66146</v>
          </cell>
          <cell r="C282">
            <v>0</v>
          </cell>
          <cell r="D282">
            <v>192056.3499740249</v>
          </cell>
          <cell r="E282">
            <v>0</v>
          </cell>
          <cell r="F282">
            <v>0</v>
          </cell>
          <cell r="G282">
            <v>0</v>
          </cell>
          <cell r="H282">
            <v>0</v>
          </cell>
          <cell r="I282">
            <v>0</v>
          </cell>
          <cell r="J282">
            <v>144582.97666176033</v>
          </cell>
        </row>
        <row r="283">
          <cell r="A283">
            <v>266</v>
          </cell>
          <cell r="B283">
            <v>66235</v>
          </cell>
          <cell r="C283">
            <v>0</v>
          </cell>
          <cell r="D283">
            <v>192056.3499740249</v>
          </cell>
          <cell r="E283">
            <v>0</v>
          </cell>
          <cell r="F283">
            <v>0</v>
          </cell>
          <cell r="G283">
            <v>0</v>
          </cell>
          <cell r="H283">
            <v>0</v>
          </cell>
          <cell r="I283">
            <v>0</v>
          </cell>
          <cell r="J283">
            <v>144582.97666176033</v>
          </cell>
        </row>
        <row r="284">
          <cell r="A284">
            <v>267</v>
          </cell>
          <cell r="B284">
            <v>66327</v>
          </cell>
          <cell r="C284">
            <v>0</v>
          </cell>
          <cell r="D284">
            <v>192056.3499740249</v>
          </cell>
          <cell r="E284">
            <v>0</v>
          </cell>
          <cell r="F284">
            <v>0</v>
          </cell>
          <cell r="G284">
            <v>0</v>
          </cell>
          <cell r="H284">
            <v>0</v>
          </cell>
          <cell r="I284">
            <v>0</v>
          </cell>
          <cell r="J284">
            <v>144582.97666176033</v>
          </cell>
        </row>
        <row r="285">
          <cell r="A285">
            <v>268</v>
          </cell>
          <cell r="B285">
            <v>66419</v>
          </cell>
          <cell r="C285">
            <v>0</v>
          </cell>
          <cell r="D285">
            <v>192056.3499740249</v>
          </cell>
          <cell r="E285">
            <v>0</v>
          </cell>
          <cell r="F285">
            <v>0</v>
          </cell>
          <cell r="G285">
            <v>0</v>
          </cell>
          <cell r="H285">
            <v>0</v>
          </cell>
          <cell r="I285">
            <v>0</v>
          </cell>
          <cell r="J285">
            <v>144582.97666176033</v>
          </cell>
        </row>
        <row r="286">
          <cell r="A286">
            <v>269</v>
          </cell>
          <cell r="B286">
            <v>66511</v>
          </cell>
          <cell r="C286">
            <v>0</v>
          </cell>
          <cell r="D286">
            <v>192056.3499740249</v>
          </cell>
          <cell r="E286">
            <v>0</v>
          </cell>
          <cell r="F286">
            <v>0</v>
          </cell>
          <cell r="G286">
            <v>0</v>
          </cell>
          <cell r="H286">
            <v>0</v>
          </cell>
          <cell r="I286">
            <v>0</v>
          </cell>
          <cell r="J286">
            <v>144582.97666176033</v>
          </cell>
        </row>
        <row r="287">
          <cell r="A287">
            <v>270</v>
          </cell>
          <cell r="B287">
            <v>66600</v>
          </cell>
          <cell r="C287">
            <v>0</v>
          </cell>
          <cell r="D287">
            <v>192056.3499740249</v>
          </cell>
          <cell r="E287">
            <v>0</v>
          </cell>
          <cell r="F287">
            <v>0</v>
          </cell>
          <cell r="G287">
            <v>0</v>
          </cell>
          <cell r="H287">
            <v>0</v>
          </cell>
          <cell r="I287">
            <v>0</v>
          </cell>
          <cell r="J287">
            <v>144582.97666176033</v>
          </cell>
        </row>
        <row r="288">
          <cell r="A288">
            <v>271</v>
          </cell>
          <cell r="B288">
            <v>66692</v>
          </cell>
          <cell r="C288">
            <v>0</v>
          </cell>
          <cell r="D288">
            <v>192056.3499740249</v>
          </cell>
          <cell r="E288">
            <v>0</v>
          </cell>
          <cell r="F288">
            <v>0</v>
          </cell>
          <cell r="G288">
            <v>0</v>
          </cell>
          <cell r="H288">
            <v>0</v>
          </cell>
          <cell r="I288">
            <v>0</v>
          </cell>
          <cell r="J288">
            <v>144582.97666176033</v>
          </cell>
        </row>
        <row r="289">
          <cell r="A289">
            <v>272</v>
          </cell>
          <cell r="B289">
            <v>66784</v>
          </cell>
          <cell r="C289">
            <v>0</v>
          </cell>
          <cell r="D289">
            <v>192056.3499740249</v>
          </cell>
          <cell r="E289">
            <v>0</v>
          </cell>
          <cell r="F289">
            <v>0</v>
          </cell>
          <cell r="G289">
            <v>0</v>
          </cell>
          <cell r="H289">
            <v>0</v>
          </cell>
          <cell r="I289">
            <v>0</v>
          </cell>
          <cell r="J289">
            <v>144582.97666176033</v>
          </cell>
        </row>
        <row r="290">
          <cell r="A290">
            <v>273</v>
          </cell>
          <cell r="B290">
            <v>66876</v>
          </cell>
          <cell r="C290">
            <v>0</v>
          </cell>
          <cell r="D290">
            <v>192056.3499740249</v>
          </cell>
          <cell r="E290">
            <v>0</v>
          </cell>
          <cell r="F290">
            <v>0</v>
          </cell>
          <cell r="G290">
            <v>0</v>
          </cell>
          <cell r="H290">
            <v>0</v>
          </cell>
          <cell r="I290">
            <v>0</v>
          </cell>
          <cell r="J290">
            <v>144582.97666176033</v>
          </cell>
        </row>
        <row r="291">
          <cell r="A291">
            <v>274</v>
          </cell>
          <cell r="B291">
            <v>66965</v>
          </cell>
          <cell r="C291">
            <v>0</v>
          </cell>
          <cell r="D291">
            <v>192056.3499740249</v>
          </cell>
          <cell r="E291">
            <v>0</v>
          </cell>
          <cell r="F291">
            <v>0</v>
          </cell>
          <cell r="G291">
            <v>0</v>
          </cell>
          <cell r="H291">
            <v>0</v>
          </cell>
          <cell r="I291">
            <v>0</v>
          </cell>
          <cell r="J291">
            <v>144582.97666176033</v>
          </cell>
        </row>
        <row r="292">
          <cell r="A292">
            <v>275</v>
          </cell>
          <cell r="B292">
            <v>67057</v>
          </cell>
          <cell r="C292">
            <v>0</v>
          </cell>
          <cell r="D292">
            <v>192056.3499740249</v>
          </cell>
          <cell r="E292">
            <v>0</v>
          </cell>
          <cell r="F292">
            <v>0</v>
          </cell>
          <cell r="G292">
            <v>0</v>
          </cell>
          <cell r="H292">
            <v>0</v>
          </cell>
          <cell r="I292">
            <v>0</v>
          </cell>
          <cell r="J292">
            <v>144582.97666176033</v>
          </cell>
        </row>
        <row r="293">
          <cell r="A293">
            <v>276</v>
          </cell>
          <cell r="B293">
            <v>67149</v>
          </cell>
          <cell r="C293">
            <v>0</v>
          </cell>
          <cell r="D293">
            <v>192056.3499740249</v>
          </cell>
          <cell r="E293">
            <v>0</v>
          </cell>
          <cell r="F293">
            <v>0</v>
          </cell>
          <cell r="G293">
            <v>0</v>
          </cell>
          <cell r="H293">
            <v>0</v>
          </cell>
          <cell r="I293">
            <v>0</v>
          </cell>
          <cell r="J293">
            <v>144582.97666176033</v>
          </cell>
        </row>
        <row r="294">
          <cell r="A294">
            <v>277</v>
          </cell>
          <cell r="B294">
            <v>67241</v>
          </cell>
          <cell r="C294">
            <v>0</v>
          </cell>
          <cell r="D294">
            <v>192056.3499740249</v>
          </cell>
          <cell r="E294">
            <v>0</v>
          </cell>
          <cell r="F294">
            <v>0</v>
          </cell>
          <cell r="G294">
            <v>0</v>
          </cell>
          <cell r="H294">
            <v>0</v>
          </cell>
          <cell r="I294">
            <v>0</v>
          </cell>
          <cell r="J294">
            <v>144582.97666176033</v>
          </cell>
        </row>
        <row r="295">
          <cell r="A295">
            <v>278</v>
          </cell>
          <cell r="B295">
            <v>67331</v>
          </cell>
          <cell r="C295">
            <v>0</v>
          </cell>
          <cell r="D295">
            <v>192056.3499740249</v>
          </cell>
          <cell r="E295">
            <v>0</v>
          </cell>
          <cell r="F295">
            <v>0</v>
          </cell>
          <cell r="G295">
            <v>0</v>
          </cell>
          <cell r="H295">
            <v>0</v>
          </cell>
          <cell r="I295">
            <v>0</v>
          </cell>
          <cell r="J295">
            <v>144582.97666176033</v>
          </cell>
        </row>
        <row r="296">
          <cell r="A296">
            <v>279</v>
          </cell>
          <cell r="B296">
            <v>67423</v>
          </cell>
          <cell r="C296">
            <v>0</v>
          </cell>
          <cell r="D296">
            <v>192056.3499740249</v>
          </cell>
          <cell r="E296">
            <v>0</v>
          </cell>
          <cell r="F296">
            <v>0</v>
          </cell>
          <cell r="G296">
            <v>0</v>
          </cell>
          <cell r="H296">
            <v>0</v>
          </cell>
          <cell r="I296">
            <v>0</v>
          </cell>
          <cell r="J296">
            <v>144582.97666176033</v>
          </cell>
        </row>
        <row r="297">
          <cell r="A297">
            <v>280</v>
          </cell>
          <cell r="B297">
            <v>67515</v>
          </cell>
          <cell r="C297">
            <v>0</v>
          </cell>
          <cell r="D297">
            <v>192056.3499740249</v>
          </cell>
          <cell r="E297">
            <v>0</v>
          </cell>
          <cell r="F297">
            <v>0</v>
          </cell>
          <cell r="G297">
            <v>0</v>
          </cell>
          <cell r="H297">
            <v>0</v>
          </cell>
          <cell r="I297">
            <v>0</v>
          </cell>
          <cell r="J297">
            <v>144582.97666176033</v>
          </cell>
        </row>
        <row r="298">
          <cell r="A298">
            <v>281</v>
          </cell>
          <cell r="B298">
            <v>67607</v>
          </cell>
          <cell r="C298">
            <v>0</v>
          </cell>
          <cell r="D298">
            <v>192056.3499740249</v>
          </cell>
          <cell r="E298">
            <v>0</v>
          </cell>
          <cell r="F298">
            <v>0</v>
          </cell>
          <cell r="G298">
            <v>0</v>
          </cell>
          <cell r="H298">
            <v>0</v>
          </cell>
          <cell r="I298">
            <v>0</v>
          </cell>
          <cell r="J298">
            <v>144582.97666176033</v>
          </cell>
        </row>
        <row r="299">
          <cell r="A299">
            <v>282</v>
          </cell>
          <cell r="B299">
            <v>67696</v>
          </cell>
          <cell r="C299">
            <v>0</v>
          </cell>
          <cell r="D299">
            <v>192056.3499740249</v>
          </cell>
          <cell r="E299">
            <v>0</v>
          </cell>
          <cell r="F299">
            <v>0</v>
          </cell>
          <cell r="G299">
            <v>0</v>
          </cell>
          <cell r="H299">
            <v>0</v>
          </cell>
          <cell r="I299">
            <v>0</v>
          </cell>
          <cell r="J299">
            <v>144582.97666176033</v>
          </cell>
        </row>
        <row r="300">
          <cell r="A300">
            <v>283</v>
          </cell>
          <cell r="B300">
            <v>67788</v>
          </cell>
          <cell r="C300">
            <v>0</v>
          </cell>
          <cell r="D300">
            <v>192056.3499740249</v>
          </cell>
          <cell r="E300">
            <v>0</v>
          </cell>
          <cell r="F300">
            <v>0</v>
          </cell>
          <cell r="G300">
            <v>0</v>
          </cell>
          <cell r="H300">
            <v>0</v>
          </cell>
          <cell r="I300">
            <v>0</v>
          </cell>
          <cell r="J300">
            <v>144582.97666176033</v>
          </cell>
        </row>
        <row r="301">
          <cell r="A301">
            <v>284</v>
          </cell>
          <cell r="B301">
            <v>67880</v>
          </cell>
          <cell r="C301">
            <v>0</v>
          </cell>
          <cell r="D301">
            <v>192056.3499740249</v>
          </cell>
          <cell r="E301">
            <v>0</v>
          </cell>
          <cell r="F301">
            <v>0</v>
          </cell>
          <cell r="G301">
            <v>0</v>
          </cell>
          <cell r="H301">
            <v>0</v>
          </cell>
          <cell r="I301">
            <v>0</v>
          </cell>
          <cell r="J301">
            <v>144582.97666176033</v>
          </cell>
        </row>
        <row r="302">
          <cell r="A302">
            <v>285</v>
          </cell>
          <cell r="B302">
            <v>67972</v>
          </cell>
          <cell r="C302">
            <v>0</v>
          </cell>
          <cell r="D302">
            <v>192056.3499740249</v>
          </cell>
          <cell r="E302">
            <v>0</v>
          </cell>
          <cell r="F302">
            <v>0</v>
          </cell>
          <cell r="G302">
            <v>0</v>
          </cell>
          <cell r="H302">
            <v>0</v>
          </cell>
          <cell r="I302">
            <v>0</v>
          </cell>
          <cell r="J302">
            <v>144582.97666176033</v>
          </cell>
        </row>
        <row r="303">
          <cell r="A303">
            <v>286</v>
          </cell>
          <cell r="B303">
            <v>68061</v>
          </cell>
          <cell r="C303">
            <v>0</v>
          </cell>
          <cell r="D303">
            <v>192056.3499740249</v>
          </cell>
          <cell r="E303">
            <v>0</v>
          </cell>
          <cell r="F303">
            <v>0</v>
          </cell>
          <cell r="G303">
            <v>0</v>
          </cell>
          <cell r="H303">
            <v>0</v>
          </cell>
          <cell r="I303">
            <v>0</v>
          </cell>
          <cell r="J303">
            <v>144582.97666176033</v>
          </cell>
        </row>
        <row r="304">
          <cell r="A304">
            <v>287</v>
          </cell>
          <cell r="B304">
            <v>68153</v>
          </cell>
          <cell r="C304">
            <v>0</v>
          </cell>
          <cell r="D304">
            <v>192056.3499740249</v>
          </cell>
          <cell r="E304">
            <v>0</v>
          </cell>
          <cell r="F304">
            <v>0</v>
          </cell>
          <cell r="G304">
            <v>0</v>
          </cell>
          <cell r="H304">
            <v>0</v>
          </cell>
          <cell r="I304">
            <v>0</v>
          </cell>
          <cell r="J304">
            <v>144582.97666176033</v>
          </cell>
        </row>
        <row r="305">
          <cell r="A305">
            <v>288</v>
          </cell>
          <cell r="B305">
            <v>68245</v>
          </cell>
          <cell r="C305">
            <v>0</v>
          </cell>
          <cell r="D305">
            <v>192056.3499740249</v>
          </cell>
          <cell r="E305">
            <v>0</v>
          </cell>
          <cell r="F305">
            <v>0</v>
          </cell>
          <cell r="G305">
            <v>0</v>
          </cell>
          <cell r="H305">
            <v>0</v>
          </cell>
          <cell r="I305">
            <v>0</v>
          </cell>
          <cell r="J305">
            <v>144582.97666176033</v>
          </cell>
        </row>
        <row r="306">
          <cell r="A306">
            <v>289</v>
          </cell>
          <cell r="B306">
            <v>68337</v>
          </cell>
          <cell r="C306">
            <v>0</v>
          </cell>
          <cell r="D306">
            <v>192056.3499740249</v>
          </cell>
          <cell r="E306">
            <v>0</v>
          </cell>
          <cell r="F306">
            <v>0</v>
          </cell>
          <cell r="G306">
            <v>0</v>
          </cell>
          <cell r="H306">
            <v>0</v>
          </cell>
          <cell r="I306">
            <v>0</v>
          </cell>
          <cell r="J306">
            <v>144582.97666176033</v>
          </cell>
        </row>
        <row r="307">
          <cell r="A307">
            <v>290</v>
          </cell>
          <cell r="B307">
            <v>68426</v>
          </cell>
          <cell r="C307">
            <v>0</v>
          </cell>
          <cell r="D307">
            <v>192056.3499740249</v>
          </cell>
          <cell r="E307">
            <v>0</v>
          </cell>
          <cell r="F307">
            <v>0</v>
          </cell>
          <cell r="G307">
            <v>0</v>
          </cell>
          <cell r="H307">
            <v>0</v>
          </cell>
          <cell r="I307">
            <v>0</v>
          </cell>
          <cell r="J307">
            <v>144582.97666176033</v>
          </cell>
        </row>
        <row r="308">
          <cell r="A308">
            <v>291</v>
          </cell>
          <cell r="B308">
            <v>68518</v>
          </cell>
          <cell r="C308">
            <v>0</v>
          </cell>
          <cell r="D308">
            <v>192056.3499740249</v>
          </cell>
          <cell r="E308">
            <v>0</v>
          </cell>
          <cell r="F308">
            <v>0</v>
          </cell>
          <cell r="G308">
            <v>0</v>
          </cell>
          <cell r="H308">
            <v>0</v>
          </cell>
          <cell r="I308">
            <v>0</v>
          </cell>
          <cell r="J308">
            <v>144582.97666176033</v>
          </cell>
        </row>
        <row r="309">
          <cell r="A309">
            <v>292</v>
          </cell>
          <cell r="B309">
            <v>68610</v>
          </cell>
          <cell r="C309">
            <v>0</v>
          </cell>
          <cell r="D309">
            <v>192056.3499740249</v>
          </cell>
          <cell r="E309">
            <v>0</v>
          </cell>
          <cell r="F309">
            <v>0</v>
          </cell>
          <cell r="G309">
            <v>0</v>
          </cell>
          <cell r="H309">
            <v>0</v>
          </cell>
          <cell r="I309">
            <v>0</v>
          </cell>
          <cell r="J309">
            <v>144582.97666176033</v>
          </cell>
        </row>
        <row r="310">
          <cell r="A310">
            <v>293</v>
          </cell>
          <cell r="B310">
            <v>68702</v>
          </cell>
          <cell r="C310">
            <v>0</v>
          </cell>
          <cell r="D310">
            <v>192056.3499740249</v>
          </cell>
          <cell r="E310">
            <v>0</v>
          </cell>
          <cell r="F310">
            <v>0</v>
          </cell>
          <cell r="G310">
            <v>0</v>
          </cell>
          <cell r="H310">
            <v>0</v>
          </cell>
          <cell r="I310">
            <v>0</v>
          </cell>
          <cell r="J310">
            <v>144582.97666176033</v>
          </cell>
        </row>
        <row r="311">
          <cell r="A311">
            <v>294</v>
          </cell>
          <cell r="B311">
            <v>68792</v>
          </cell>
          <cell r="C311">
            <v>0</v>
          </cell>
          <cell r="D311">
            <v>192056.3499740249</v>
          </cell>
          <cell r="E311">
            <v>0</v>
          </cell>
          <cell r="F311">
            <v>0</v>
          </cell>
          <cell r="G311">
            <v>0</v>
          </cell>
          <cell r="H311">
            <v>0</v>
          </cell>
          <cell r="I311">
            <v>0</v>
          </cell>
          <cell r="J311">
            <v>144582.97666176033</v>
          </cell>
        </row>
        <row r="312">
          <cell r="A312">
            <v>295</v>
          </cell>
          <cell r="B312">
            <v>68884</v>
          </cell>
          <cell r="C312">
            <v>0</v>
          </cell>
          <cell r="D312">
            <v>192056.3499740249</v>
          </cell>
          <cell r="E312">
            <v>0</v>
          </cell>
          <cell r="F312">
            <v>0</v>
          </cell>
          <cell r="G312">
            <v>0</v>
          </cell>
          <cell r="H312">
            <v>0</v>
          </cell>
          <cell r="I312">
            <v>0</v>
          </cell>
          <cell r="J312">
            <v>144582.97666176033</v>
          </cell>
        </row>
        <row r="313">
          <cell r="A313">
            <v>296</v>
          </cell>
          <cell r="B313">
            <v>68976</v>
          </cell>
          <cell r="C313">
            <v>0</v>
          </cell>
          <cell r="D313">
            <v>192056.3499740249</v>
          </cell>
          <cell r="E313">
            <v>0</v>
          </cell>
          <cell r="F313">
            <v>0</v>
          </cell>
          <cell r="G313">
            <v>0</v>
          </cell>
          <cell r="H313">
            <v>0</v>
          </cell>
          <cell r="I313">
            <v>0</v>
          </cell>
          <cell r="J313">
            <v>144582.97666176033</v>
          </cell>
        </row>
        <row r="314">
          <cell r="A314">
            <v>297</v>
          </cell>
          <cell r="B314">
            <v>69068</v>
          </cell>
          <cell r="C314">
            <v>0</v>
          </cell>
          <cell r="D314">
            <v>192056.3499740249</v>
          </cell>
          <cell r="E314">
            <v>0</v>
          </cell>
          <cell r="F314">
            <v>0</v>
          </cell>
          <cell r="G314">
            <v>0</v>
          </cell>
          <cell r="H314">
            <v>0</v>
          </cell>
          <cell r="I314">
            <v>0</v>
          </cell>
          <cell r="J314">
            <v>144582.97666176033</v>
          </cell>
        </row>
        <row r="315">
          <cell r="A315">
            <v>298</v>
          </cell>
          <cell r="B315">
            <v>69157</v>
          </cell>
          <cell r="C315">
            <v>0</v>
          </cell>
          <cell r="D315">
            <v>192056.3499740249</v>
          </cell>
          <cell r="E315">
            <v>0</v>
          </cell>
          <cell r="F315">
            <v>0</v>
          </cell>
          <cell r="G315">
            <v>0</v>
          </cell>
          <cell r="H315">
            <v>0</v>
          </cell>
          <cell r="I315">
            <v>0</v>
          </cell>
          <cell r="J315">
            <v>144582.97666176033</v>
          </cell>
        </row>
        <row r="316">
          <cell r="A316">
            <v>299</v>
          </cell>
          <cell r="B316">
            <v>69249</v>
          </cell>
          <cell r="C316">
            <v>0</v>
          </cell>
          <cell r="D316">
            <v>192056.3499740249</v>
          </cell>
          <cell r="E316">
            <v>0</v>
          </cell>
          <cell r="F316">
            <v>0</v>
          </cell>
          <cell r="G316">
            <v>0</v>
          </cell>
          <cell r="H316">
            <v>0</v>
          </cell>
          <cell r="I316">
            <v>0</v>
          </cell>
          <cell r="J316">
            <v>144582.97666176033</v>
          </cell>
        </row>
        <row r="317">
          <cell r="A317">
            <v>300</v>
          </cell>
          <cell r="B317">
            <v>69341</v>
          </cell>
          <cell r="C317">
            <v>0</v>
          </cell>
          <cell r="D317">
            <v>192056.3499740249</v>
          </cell>
          <cell r="E317">
            <v>0</v>
          </cell>
          <cell r="F317">
            <v>0</v>
          </cell>
          <cell r="G317">
            <v>0</v>
          </cell>
          <cell r="H317">
            <v>0</v>
          </cell>
          <cell r="I317">
            <v>0</v>
          </cell>
          <cell r="J317">
            <v>144582.97666176033</v>
          </cell>
        </row>
        <row r="318">
          <cell r="A318">
            <v>301</v>
          </cell>
          <cell r="B318">
            <v>69433</v>
          </cell>
          <cell r="C318">
            <v>0</v>
          </cell>
          <cell r="D318">
            <v>192056.3499740249</v>
          </cell>
          <cell r="E318">
            <v>0</v>
          </cell>
          <cell r="F318">
            <v>0</v>
          </cell>
          <cell r="G318">
            <v>0</v>
          </cell>
          <cell r="H318">
            <v>0</v>
          </cell>
          <cell r="I318">
            <v>0</v>
          </cell>
          <cell r="J318">
            <v>144582.97666176033</v>
          </cell>
        </row>
        <row r="319">
          <cell r="A319">
            <v>302</v>
          </cell>
          <cell r="B319">
            <v>69522</v>
          </cell>
          <cell r="C319">
            <v>0</v>
          </cell>
          <cell r="D319">
            <v>192056.3499740249</v>
          </cell>
          <cell r="E319">
            <v>0</v>
          </cell>
          <cell r="F319">
            <v>0</v>
          </cell>
          <cell r="G319">
            <v>0</v>
          </cell>
          <cell r="H319">
            <v>0</v>
          </cell>
          <cell r="I319">
            <v>0</v>
          </cell>
          <cell r="J319">
            <v>144582.97666176033</v>
          </cell>
        </row>
        <row r="320">
          <cell r="A320">
            <v>303</v>
          </cell>
          <cell r="B320">
            <v>69614</v>
          </cell>
          <cell r="C320">
            <v>0</v>
          </cell>
          <cell r="D320">
            <v>192056.3499740249</v>
          </cell>
          <cell r="E320">
            <v>0</v>
          </cell>
          <cell r="F320">
            <v>0</v>
          </cell>
          <cell r="G320">
            <v>0</v>
          </cell>
          <cell r="H320">
            <v>0</v>
          </cell>
          <cell r="I320">
            <v>0</v>
          </cell>
          <cell r="J320">
            <v>144582.97666176033</v>
          </cell>
        </row>
        <row r="321">
          <cell r="A321">
            <v>304</v>
          </cell>
          <cell r="B321">
            <v>69706</v>
          </cell>
          <cell r="C321">
            <v>0</v>
          </cell>
          <cell r="D321">
            <v>192056.3499740249</v>
          </cell>
          <cell r="E321">
            <v>0</v>
          </cell>
          <cell r="F321">
            <v>0</v>
          </cell>
          <cell r="G321">
            <v>0</v>
          </cell>
          <cell r="H321">
            <v>0</v>
          </cell>
          <cell r="I321">
            <v>0</v>
          </cell>
          <cell r="J321">
            <v>144582.97666176033</v>
          </cell>
        </row>
        <row r="322">
          <cell r="A322">
            <v>305</v>
          </cell>
          <cell r="B322">
            <v>69798</v>
          </cell>
          <cell r="C322">
            <v>0</v>
          </cell>
          <cell r="D322">
            <v>192056.3499740249</v>
          </cell>
          <cell r="E322">
            <v>0</v>
          </cell>
          <cell r="F322">
            <v>0</v>
          </cell>
          <cell r="G322">
            <v>0</v>
          </cell>
          <cell r="H322">
            <v>0</v>
          </cell>
          <cell r="I322">
            <v>0</v>
          </cell>
          <cell r="J322">
            <v>144582.97666176033</v>
          </cell>
        </row>
        <row r="323">
          <cell r="A323">
            <v>306</v>
          </cell>
          <cell r="B323">
            <v>69887</v>
          </cell>
          <cell r="C323">
            <v>0</v>
          </cell>
          <cell r="D323">
            <v>192056.3499740249</v>
          </cell>
          <cell r="E323">
            <v>0</v>
          </cell>
          <cell r="F323">
            <v>0</v>
          </cell>
          <cell r="G323">
            <v>0</v>
          </cell>
          <cell r="H323">
            <v>0</v>
          </cell>
          <cell r="I323">
            <v>0</v>
          </cell>
          <cell r="J323">
            <v>144582.97666176033</v>
          </cell>
        </row>
        <row r="324">
          <cell r="A324">
            <v>307</v>
          </cell>
          <cell r="B324">
            <v>69979</v>
          </cell>
          <cell r="C324">
            <v>0</v>
          </cell>
          <cell r="D324">
            <v>192056.3499740249</v>
          </cell>
          <cell r="E324">
            <v>0</v>
          </cell>
          <cell r="F324">
            <v>0</v>
          </cell>
          <cell r="G324">
            <v>0</v>
          </cell>
          <cell r="H324">
            <v>0</v>
          </cell>
          <cell r="I324">
            <v>0</v>
          </cell>
          <cell r="J324">
            <v>144582.97666176033</v>
          </cell>
        </row>
        <row r="325">
          <cell r="A325">
            <v>308</v>
          </cell>
          <cell r="B325">
            <v>70071</v>
          </cell>
          <cell r="C325">
            <v>0</v>
          </cell>
          <cell r="D325">
            <v>192056.3499740249</v>
          </cell>
          <cell r="E325">
            <v>0</v>
          </cell>
          <cell r="F325">
            <v>0</v>
          </cell>
          <cell r="G325">
            <v>0</v>
          </cell>
          <cell r="H325">
            <v>0</v>
          </cell>
          <cell r="I325">
            <v>0</v>
          </cell>
          <cell r="J325">
            <v>144582.97666176033</v>
          </cell>
        </row>
        <row r="326">
          <cell r="A326">
            <v>309</v>
          </cell>
          <cell r="B326">
            <v>70163</v>
          </cell>
          <cell r="C326">
            <v>0</v>
          </cell>
          <cell r="D326">
            <v>192056.3499740249</v>
          </cell>
          <cell r="E326">
            <v>0</v>
          </cell>
          <cell r="F326">
            <v>0</v>
          </cell>
          <cell r="G326">
            <v>0</v>
          </cell>
          <cell r="H326">
            <v>0</v>
          </cell>
          <cell r="I326">
            <v>0</v>
          </cell>
          <cell r="J326">
            <v>144582.97666176033</v>
          </cell>
        </row>
        <row r="327">
          <cell r="A327">
            <v>310</v>
          </cell>
          <cell r="B327">
            <v>70253</v>
          </cell>
          <cell r="C327">
            <v>0</v>
          </cell>
          <cell r="D327">
            <v>192056.3499740249</v>
          </cell>
          <cell r="E327">
            <v>0</v>
          </cell>
          <cell r="F327">
            <v>0</v>
          </cell>
          <cell r="G327">
            <v>0</v>
          </cell>
          <cell r="H327">
            <v>0</v>
          </cell>
          <cell r="I327">
            <v>0</v>
          </cell>
          <cell r="J327">
            <v>144582.97666176033</v>
          </cell>
        </row>
        <row r="328">
          <cell r="A328">
            <v>311</v>
          </cell>
          <cell r="B328">
            <v>70345</v>
          </cell>
          <cell r="C328">
            <v>0</v>
          </cell>
          <cell r="D328">
            <v>192056.3499740249</v>
          </cell>
          <cell r="E328">
            <v>0</v>
          </cell>
          <cell r="F328">
            <v>0</v>
          </cell>
          <cell r="G328">
            <v>0</v>
          </cell>
          <cell r="H328">
            <v>0</v>
          </cell>
          <cell r="I328">
            <v>0</v>
          </cell>
          <cell r="J328">
            <v>144582.97666176033</v>
          </cell>
        </row>
        <row r="329">
          <cell r="A329">
            <v>312</v>
          </cell>
          <cell r="B329">
            <v>70437</v>
          </cell>
          <cell r="C329">
            <v>0</v>
          </cell>
          <cell r="D329">
            <v>192056.3499740249</v>
          </cell>
          <cell r="E329">
            <v>0</v>
          </cell>
          <cell r="F329">
            <v>0</v>
          </cell>
          <cell r="G329">
            <v>0</v>
          </cell>
          <cell r="H329">
            <v>0</v>
          </cell>
          <cell r="I329">
            <v>0</v>
          </cell>
          <cell r="J329">
            <v>144582.97666176033</v>
          </cell>
        </row>
        <row r="330">
          <cell r="A330">
            <v>313</v>
          </cell>
          <cell r="B330">
            <v>70529</v>
          </cell>
          <cell r="C330">
            <v>0</v>
          </cell>
          <cell r="D330">
            <v>192056.3499740249</v>
          </cell>
          <cell r="E330">
            <v>0</v>
          </cell>
          <cell r="F330">
            <v>0</v>
          </cell>
          <cell r="G330">
            <v>0</v>
          </cell>
          <cell r="H330">
            <v>0</v>
          </cell>
          <cell r="I330">
            <v>0</v>
          </cell>
          <cell r="J330">
            <v>144582.97666176033</v>
          </cell>
        </row>
        <row r="331">
          <cell r="A331">
            <v>314</v>
          </cell>
          <cell r="B331">
            <v>70618</v>
          </cell>
          <cell r="C331">
            <v>0</v>
          </cell>
          <cell r="D331">
            <v>192056.3499740249</v>
          </cell>
          <cell r="E331">
            <v>0</v>
          </cell>
          <cell r="F331">
            <v>0</v>
          </cell>
          <cell r="G331">
            <v>0</v>
          </cell>
          <cell r="H331">
            <v>0</v>
          </cell>
          <cell r="I331">
            <v>0</v>
          </cell>
          <cell r="J331">
            <v>144582.97666176033</v>
          </cell>
        </row>
        <row r="332">
          <cell r="A332">
            <v>315</v>
          </cell>
          <cell r="B332">
            <v>70710</v>
          </cell>
          <cell r="C332">
            <v>0</v>
          </cell>
          <cell r="D332">
            <v>192056.3499740249</v>
          </cell>
          <cell r="E332">
            <v>0</v>
          </cell>
          <cell r="F332">
            <v>0</v>
          </cell>
          <cell r="G332">
            <v>0</v>
          </cell>
          <cell r="H332">
            <v>0</v>
          </cell>
          <cell r="I332">
            <v>0</v>
          </cell>
          <cell r="J332">
            <v>144582.97666176033</v>
          </cell>
        </row>
        <row r="333">
          <cell r="A333">
            <v>316</v>
          </cell>
          <cell r="B333">
            <v>70802</v>
          </cell>
          <cell r="C333">
            <v>0</v>
          </cell>
          <cell r="D333">
            <v>192056.3499740249</v>
          </cell>
          <cell r="E333">
            <v>0</v>
          </cell>
          <cell r="F333">
            <v>0</v>
          </cell>
          <cell r="G333">
            <v>0</v>
          </cell>
          <cell r="H333">
            <v>0</v>
          </cell>
          <cell r="I333">
            <v>0</v>
          </cell>
          <cell r="J333">
            <v>144582.97666176033</v>
          </cell>
        </row>
        <row r="334">
          <cell r="A334">
            <v>317</v>
          </cell>
          <cell r="B334">
            <v>70894</v>
          </cell>
          <cell r="C334">
            <v>0</v>
          </cell>
          <cell r="D334">
            <v>192056.3499740249</v>
          </cell>
          <cell r="E334">
            <v>0</v>
          </cell>
          <cell r="F334">
            <v>0</v>
          </cell>
          <cell r="G334">
            <v>0</v>
          </cell>
          <cell r="H334">
            <v>0</v>
          </cell>
          <cell r="I334">
            <v>0</v>
          </cell>
          <cell r="J334">
            <v>144582.97666176033</v>
          </cell>
        </row>
        <row r="335">
          <cell r="A335">
            <v>318</v>
          </cell>
          <cell r="B335">
            <v>70983</v>
          </cell>
          <cell r="C335">
            <v>0</v>
          </cell>
          <cell r="D335">
            <v>192056.3499740249</v>
          </cell>
          <cell r="E335">
            <v>0</v>
          </cell>
          <cell r="F335">
            <v>0</v>
          </cell>
          <cell r="G335">
            <v>0</v>
          </cell>
          <cell r="H335">
            <v>0</v>
          </cell>
          <cell r="I335">
            <v>0</v>
          </cell>
          <cell r="J335">
            <v>144582.97666176033</v>
          </cell>
        </row>
        <row r="336">
          <cell r="A336">
            <v>319</v>
          </cell>
          <cell r="B336">
            <v>71075</v>
          </cell>
          <cell r="C336">
            <v>0</v>
          </cell>
          <cell r="D336">
            <v>192056.3499740249</v>
          </cell>
          <cell r="E336">
            <v>0</v>
          </cell>
          <cell r="F336">
            <v>0</v>
          </cell>
          <cell r="G336">
            <v>0</v>
          </cell>
          <cell r="H336">
            <v>0</v>
          </cell>
          <cell r="I336">
            <v>0</v>
          </cell>
          <cell r="J336">
            <v>144582.97666176033</v>
          </cell>
        </row>
        <row r="337">
          <cell r="A337">
            <v>320</v>
          </cell>
          <cell r="B337">
            <v>71167</v>
          </cell>
          <cell r="C337">
            <v>0</v>
          </cell>
          <cell r="D337">
            <v>192056.3499740249</v>
          </cell>
          <cell r="E337">
            <v>0</v>
          </cell>
          <cell r="F337">
            <v>0</v>
          </cell>
          <cell r="G337">
            <v>0</v>
          </cell>
          <cell r="H337">
            <v>0</v>
          </cell>
          <cell r="I337">
            <v>0</v>
          </cell>
          <cell r="J337">
            <v>144582.97666176033</v>
          </cell>
        </row>
        <row r="338">
          <cell r="A338">
            <v>321</v>
          </cell>
          <cell r="B338">
            <v>71259</v>
          </cell>
          <cell r="C338">
            <v>0</v>
          </cell>
          <cell r="D338">
            <v>192056.3499740249</v>
          </cell>
          <cell r="E338">
            <v>0</v>
          </cell>
          <cell r="F338">
            <v>0</v>
          </cell>
          <cell r="G338">
            <v>0</v>
          </cell>
          <cell r="H338">
            <v>0</v>
          </cell>
          <cell r="I338">
            <v>0</v>
          </cell>
          <cell r="J338">
            <v>144582.97666176033</v>
          </cell>
        </row>
        <row r="339">
          <cell r="A339">
            <v>322</v>
          </cell>
          <cell r="B339">
            <v>71348</v>
          </cell>
          <cell r="C339">
            <v>0</v>
          </cell>
          <cell r="D339">
            <v>192056.3499740249</v>
          </cell>
          <cell r="E339">
            <v>0</v>
          </cell>
          <cell r="F339">
            <v>0</v>
          </cell>
          <cell r="G339">
            <v>0</v>
          </cell>
          <cell r="H339">
            <v>0</v>
          </cell>
          <cell r="I339">
            <v>0</v>
          </cell>
          <cell r="J339">
            <v>144582.97666176033</v>
          </cell>
        </row>
        <row r="340">
          <cell r="A340">
            <v>323</v>
          </cell>
          <cell r="B340">
            <v>71440</v>
          </cell>
          <cell r="C340">
            <v>0</v>
          </cell>
          <cell r="D340">
            <v>192056.3499740249</v>
          </cell>
          <cell r="E340">
            <v>0</v>
          </cell>
          <cell r="F340">
            <v>0</v>
          </cell>
          <cell r="G340">
            <v>0</v>
          </cell>
          <cell r="H340">
            <v>0</v>
          </cell>
          <cell r="I340">
            <v>0</v>
          </cell>
          <cell r="J340">
            <v>144582.97666176033</v>
          </cell>
        </row>
        <row r="341">
          <cell r="A341">
            <v>324</v>
          </cell>
          <cell r="B341">
            <v>71532</v>
          </cell>
          <cell r="C341">
            <v>0</v>
          </cell>
          <cell r="D341">
            <v>192056.3499740249</v>
          </cell>
          <cell r="E341">
            <v>0</v>
          </cell>
          <cell r="F341">
            <v>0</v>
          </cell>
          <cell r="G341">
            <v>0</v>
          </cell>
          <cell r="H341">
            <v>0</v>
          </cell>
          <cell r="I341">
            <v>0</v>
          </cell>
          <cell r="J341">
            <v>144582.97666176033</v>
          </cell>
        </row>
        <row r="342">
          <cell r="A342">
            <v>325</v>
          </cell>
          <cell r="B342">
            <v>71624</v>
          </cell>
          <cell r="C342">
            <v>0</v>
          </cell>
          <cell r="D342">
            <v>192056.3499740249</v>
          </cell>
          <cell r="E342">
            <v>0</v>
          </cell>
          <cell r="F342">
            <v>0</v>
          </cell>
          <cell r="G342">
            <v>0</v>
          </cell>
          <cell r="H342">
            <v>0</v>
          </cell>
          <cell r="I342">
            <v>0</v>
          </cell>
          <cell r="J342">
            <v>144582.97666176033</v>
          </cell>
        </row>
        <row r="343">
          <cell r="A343">
            <v>326</v>
          </cell>
          <cell r="B343">
            <v>71714</v>
          </cell>
          <cell r="C343">
            <v>0</v>
          </cell>
          <cell r="D343">
            <v>192056.3499740249</v>
          </cell>
          <cell r="E343">
            <v>0</v>
          </cell>
          <cell r="F343">
            <v>0</v>
          </cell>
          <cell r="G343">
            <v>0</v>
          </cell>
          <cell r="H343">
            <v>0</v>
          </cell>
          <cell r="I343">
            <v>0</v>
          </cell>
          <cell r="J343">
            <v>144582.97666176033</v>
          </cell>
        </row>
        <row r="344">
          <cell r="A344">
            <v>327</v>
          </cell>
          <cell r="B344">
            <v>71806</v>
          </cell>
          <cell r="C344">
            <v>0</v>
          </cell>
          <cell r="D344">
            <v>192056.3499740249</v>
          </cell>
          <cell r="E344">
            <v>0</v>
          </cell>
          <cell r="F344">
            <v>0</v>
          </cell>
          <cell r="G344">
            <v>0</v>
          </cell>
          <cell r="H344">
            <v>0</v>
          </cell>
          <cell r="I344">
            <v>0</v>
          </cell>
          <cell r="J344">
            <v>144582.97666176033</v>
          </cell>
        </row>
        <row r="345">
          <cell r="A345">
            <v>328</v>
          </cell>
          <cell r="B345">
            <v>71898</v>
          </cell>
          <cell r="C345">
            <v>0</v>
          </cell>
          <cell r="D345">
            <v>192056.3499740249</v>
          </cell>
          <cell r="E345">
            <v>0</v>
          </cell>
          <cell r="F345">
            <v>0</v>
          </cell>
          <cell r="G345">
            <v>0</v>
          </cell>
          <cell r="H345">
            <v>0</v>
          </cell>
          <cell r="I345">
            <v>0</v>
          </cell>
          <cell r="J345">
            <v>144582.97666176033</v>
          </cell>
        </row>
        <row r="346">
          <cell r="A346">
            <v>329</v>
          </cell>
          <cell r="B346">
            <v>71990</v>
          </cell>
          <cell r="C346">
            <v>0</v>
          </cell>
          <cell r="D346">
            <v>192056.3499740249</v>
          </cell>
          <cell r="E346">
            <v>0</v>
          </cell>
          <cell r="F346">
            <v>0</v>
          </cell>
          <cell r="G346">
            <v>0</v>
          </cell>
          <cell r="H346">
            <v>0</v>
          </cell>
          <cell r="I346">
            <v>0</v>
          </cell>
          <cell r="J346">
            <v>144582.97666176033</v>
          </cell>
        </row>
        <row r="347">
          <cell r="A347">
            <v>330</v>
          </cell>
          <cell r="B347">
            <v>72079</v>
          </cell>
          <cell r="C347">
            <v>0</v>
          </cell>
          <cell r="D347">
            <v>192056.3499740249</v>
          </cell>
          <cell r="E347">
            <v>0</v>
          </cell>
          <cell r="F347">
            <v>0</v>
          </cell>
          <cell r="G347">
            <v>0</v>
          </cell>
          <cell r="H347">
            <v>0</v>
          </cell>
          <cell r="I347">
            <v>0</v>
          </cell>
          <cell r="J347">
            <v>144582.97666176033</v>
          </cell>
        </row>
        <row r="348">
          <cell r="A348">
            <v>331</v>
          </cell>
          <cell r="B348">
            <v>72171</v>
          </cell>
          <cell r="C348">
            <v>0</v>
          </cell>
          <cell r="D348">
            <v>192056.3499740249</v>
          </cell>
          <cell r="E348">
            <v>0</v>
          </cell>
          <cell r="F348">
            <v>0</v>
          </cell>
          <cell r="G348">
            <v>0</v>
          </cell>
          <cell r="H348">
            <v>0</v>
          </cell>
          <cell r="I348">
            <v>0</v>
          </cell>
          <cell r="J348">
            <v>144582.97666176033</v>
          </cell>
        </row>
        <row r="349">
          <cell r="A349">
            <v>332</v>
          </cell>
          <cell r="B349">
            <v>72263</v>
          </cell>
          <cell r="C349">
            <v>0</v>
          </cell>
          <cell r="D349">
            <v>192056.3499740249</v>
          </cell>
          <cell r="E349">
            <v>0</v>
          </cell>
          <cell r="F349">
            <v>0</v>
          </cell>
          <cell r="G349">
            <v>0</v>
          </cell>
          <cell r="H349">
            <v>0</v>
          </cell>
          <cell r="I349">
            <v>0</v>
          </cell>
          <cell r="J349">
            <v>144582.97666176033</v>
          </cell>
        </row>
        <row r="350">
          <cell r="A350">
            <v>333</v>
          </cell>
          <cell r="B350">
            <v>72355</v>
          </cell>
          <cell r="C350">
            <v>0</v>
          </cell>
          <cell r="D350">
            <v>192056.3499740249</v>
          </cell>
          <cell r="E350">
            <v>0</v>
          </cell>
          <cell r="F350">
            <v>0</v>
          </cell>
          <cell r="G350">
            <v>0</v>
          </cell>
          <cell r="H350">
            <v>0</v>
          </cell>
          <cell r="I350">
            <v>0</v>
          </cell>
          <cell r="J350">
            <v>144582.97666176033</v>
          </cell>
        </row>
        <row r="351">
          <cell r="A351">
            <v>334</v>
          </cell>
          <cell r="B351">
            <v>72444</v>
          </cell>
          <cell r="C351">
            <v>0</v>
          </cell>
          <cell r="D351">
            <v>192056.3499740249</v>
          </cell>
          <cell r="E351">
            <v>0</v>
          </cell>
          <cell r="F351">
            <v>0</v>
          </cell>
          <cell r="G351">
            <v>0</v>
          </cell>
          <cell r="H351">
            <v>0</v>
          </cell>
          <cell r="I351">
            <v>0</v>
          </cell>
          <cell r="J351">
            <v>144582.97666176033</v>
          </cell>
        </row>
        <row r="352">
          <cell r="A352">
            <v>335</v>
          </cell>
          <cell r="B352">
            <v>72536</v>
          </cell>
          <cell r="C352">
            <v>0</v>
          </cell>
          <cell r="D352">
            <v>192056.3499740249</v>
          </cell>
          <cell r="E352">
            <v>0</v>
          </cell>
          <cell r="F352">
            <v>0</v>
          </cell>
          <cell r="G352">
            <v>0</v>
          </cell>
          <cell r="H352">
            <v>0</v>
          </cell>
          <cell r="I352">
            <v>0</v>
          </cell>
          <cell r="J352">
            <v>144582.97666176033</v>
          </cell>
        </row>
        <row r="353">
          <cell r="A353">
            <v>336</v>
          </cell>
          <cell r="B353">
            <v>72628</v>
          </cell>
          <cell r="C353">
            <v>0</v>
          </cell>
          <cell r="D353">
            <v>192056.3499740249</v>
          </cell>
          <cell r="E353">
            <v>0</v>
          </cell>
          <cell r="F353">
            <v>0</v>
          </cell>
          <cell r="G353">
            <v>0</v>
          </cell>
          <cell r="H353">
            <v>0</v>
          </cell>
          <cell r="I353">
            <v>0</v>
          </cell>
          <cell r="J353">
            <v>144582.97666176033</v>
          </cell>
        </row>
        <row r="354">
          <cell r="A354">
            <v>337</v>
          </cell>
          <cell r="B354">
            <v>72720</v>
          </cell>
          <cell r="C354">
            <v>0</v>
          </cell>
          <cell r="D354">
            <v>192056.3499740249</v>
          </cell>
          <cell r="E354">
            <v>0</v>
          </cell>
          <cell r="F354">
            <v>0</v>
          </cell>
          <cell r="G354">
            <v>0</v>
          </cell>
          <cell r="H354">
            <v>0</v>
          </cell>
          <cell r="I354">
            <v>0</v>
          </cell>
          <cell r="J354">
            <v>144582.97666176033</v>
          </cell>
        </row>
        <row r="355">
          <cell r="A355">
            <v>338</v>
          </cell>
          <cell r="B355">
            <v>72809</v>
          </cell>
          <cell r="C355">
            <v>0</v>
          </cell>
          <cell r="D355">
            <v>192056.3499740249</v>
          </cell>
          <cell r="E355">
            <v>0</v>
          </cell>
          <cell r="F355">
            <v>0</v>
          </cell>
          <cell r="G355">
            <v>0</v>
          </cell>
          <cell r="H355">
            <v>0</v>
          </cell>
          <cell r="I355">
            <v>0</v>
          </cell>
          <cell r="J355">
            <v>144582.97666176033</v>
          </cell>
        </row>
        <row r="356">
          <cell r="A356">
            <v>339</v>
          </cell>
          <cell r="B356">
            <v>72901</v>
          </cell>
          <cell r="C356">
            <v>0</v>
          </cell>
          <cell r="D356">
            <v>192056.3499740249</v>
          </cell>
          <cell r="E356">
            <v>0</v>
          </cell>
          <cell r="F356">
            <v>0</v>
          </cell>
          <cell r="G356">
            <v>0</v>
          </cell>
          <cell r="H356">
            <v>0</v>
          </cell>
          <cell r="I356">
            <v>0</v>
          </cell>
          <cell r="J356">
            <v>144582.97666176033</v>
          </cell>
        </row>
        <row r="357">
          <cell r="A357">
            <v>340</v>
          </cell>
          <cell r="B357">
            <v>72993</v>
          </cell>
          <cell r="C357">
            <v>0</v>
          </cell>
          <cell r="D357">
            <v>192056.3499740249</v>
          </cell>
          <cell r="E357">
            <v>0</v>
          </cell>
          <cell r="F357">
            <v>0</v>
          </cell>
          <cell r="G357">
            <v>0</v>
          </cell>
          <cell r="H357">
            <v>0</v>
          </cell>
          <cell r="I357">
            <v>0</v>
          </cell>
          <cell r="J357">
            <v>144582.97666176033</v>
          </cell>
        </row>
        <row r="358">
          <cell r="A358">
            <v>341</v>
          </cell>
          <cell r="B358">
            <v>73085</v>
          </cell>
          <cell r="C358">
            <v>0</v>
          </cell>
          <cell r="D358">
            <v>192056.3499740249</v>
          </cell>
          <cell r="E358">
            <v>0</v>
          </cell>
          <cell r="F358">
            <v>0</v>
          </cell>
          <cell r="G358">
            <v>0</v>
          </cell>
          <cell r="H358">
            <v>0</v>
          </cell>
          <cell r="I358">
            <v>0</v>
          </cell>
          <cell r="J358">
            <v>144582.97666176033</v>
          </cell>
        </row>
        <row r="359">
          <cell r="A359">
            <v>342</v>
          </cell>
          <cell r="B359">
            <v>73174</v>
          </cell>
          <cell r="C359">
            <v>0</v>
          </cell>
          <cell r="D359">
            <v>192056.3499740249</v>
          </cell>
          <cell r="E359">
            <v>0</v>
          </cell>
          <cell r="F359">
            <v>0</v>
          </cell>
          <cell r="G359">
            <v>0</v>
          </cell>
          <cell r="H359">
            <v>0</v>
          </cell>
          <cell r="I359">
            <v>0</v>
          </cell>
          <cell r="J359">
            <v>144582.97666176033</v>
          </cell>
        </row>
        <row r="360">
          <cell r="A360">
            <v>343</v>
          </cell>
          <cell r="B360">
            <v>73266</v>
          </cell>
          <cell r="C360">
            <v>0</v>
          </cell>
          <cell r="D360">
            <v>192056.3499740249</v>
          </cell>
          <cell r="E360">
            <v>0</v>
          </cell>
          <cell r="F360">
            <v>0</v>
          </cell>
          <cell r="G360">
            <v>0</v>
          </cell>
          <cell r="H360">
            <v>0</v>
          </cell>
          <cell r="I360">
            <v>0</v>
          </cell>
          <cell r="J360">
            <v>144582.97666176033</v>
          </cell>
        </row>
        <row r="361">
          <cell r="A361">
            <v>344</v>
          </cell>
          <cell r="B361">
            <v>73358</v>
          </cell>
          <cell r="C361">
            <v>0</v>
          </cell>
          <cell r="D361">
            <v>192056.3499740249</v>
          </cell>
          <cell r="E361">
            <v>0</v>
          </cell>
          <cell r="F361">
            <v>0</v>
          </cell>
          <cell r="G361">
            <v>0</v>
          </cell>
          <cell r="H361">
            <v>0</v>
          </cell>
          <cell r="I361">
            <v>0</v>
          </cell>
          <cell r="J361">
            <v>144582.97666176033</v>
          </cell>
        </row>
        <row r="362">
          <cell r="A362">
            <v>345</v>
          </cell>
          <cell r="B362">
            <v>73450</v>
          </cell>
          <cell r="C362">
            <v>0</v>
          </cell>
          <cell r="D362">
            <v>192056.3499740249</v>
          </cell>
          <cell r="E362">
            <v>0</v>
          </cell>
          <cell r="F362">
            <v>0</v>
          </cell>
          <cell r="G362">
            <v>0</v>
          </cell>
          <cell r="H362">
            <v>0</v>
          </cell>
          <cell r="I362">
            <v>0</v>
          </cell>
          <cell r="J362">
            <v>144582.97666176033</v>
          </cell>
        </row>
        <row r="363">
          <cell r="A363">
            <v>346</v>
          </cell>
          <cell r="B363">
            <v>73539</v>
          </cell>
          <cell r="C363">
            <v>0</v>
          </cell>
          <cell r="D363">
            <v>192056.3499740249</v>
          </cell>
          <cell r="E363">
            <v>0</v>
          </cell>
          <cell r="F363">
            <v>0</v>
          </cell>
          <cell r="G363">
            <v>0</v>
          </cell>
          <cell r="H363">
            <v>0</v>
          </cell>
          <cell r="I363">
            <v>0</v>
          </cell>
          <cell r="J363">
            <v>144582.97666176033</v>
          </cell>
        </row>
        <row r="364">
          <cell r="A364">
            <v>347</v>
          </cell>
          <cell r="B364">
            <v>73631</v>
          </cell>
          <cell r="C364">
            <v>0</v>
          </cell>
          <cell r="D364">
            <v>192056.3499740249</v>
          </cell>
          <cell r="E364">
            <v>0</v>
          </cell>
          <cell r="F364">
            <v>0</v>
          </cell>
          <cell r="G364">
            <v>0</v>
          </cell>
          <cell r="H364">
            <v>0</v>
          </cell>
          <cell r="I364">
            <v>0</v>
          </cell>
          <cell r="J364">
            <v>144582.97666176033</v>
          </cell>
        </row>
        <row r="365">
          <cell r="A365">
            <v>348</v>
          </cell>
          <cell r="B365">
            <v>73723</v>
          </cell>
          <cell r="C365">
            <v>0</v>
          </cell>
          <cell r="D365">
            <v>192056.3499740249</v>
          </cell>
          <cell r="E365">
            <v>0</v>
          </cell>
          <cell r="F365">
            <v>0</v>
          </cell>
          <cell r="G365">
            <v>0</v>
          </cell>
          <cell r="H365">
            <v>0</v>
          </cell>
          <cell r="I365">
            <v>0</v>
          </cell>
          <cell r="J365">
            <v>144582.97666176033</v>
          </cell>
        </row>
        <row r="366">
          <cell r="A366">
            <v>349</v>
          </cell>
          <cell r="B366">
            <v>73815</v>
          </cell>
          <cell r="C366">
            <v>0</v>
          </cell>
          <cell r="D366">
            <v>192056.3499740249</v>
          </cell>
          <cell r="E366">
            <v>0</v>
          </cell>
          <cell r="F366">
            <v>0</v>
          </cell>
          <cell r="G366">
            <v>0</v>
          </cell>
          <cell r="H366">
            <v>0</v>
          </cell>
          <cell r="I366">
            <v>0</v>
          </cell>
          <cell r="J366">
            <v>144582.97666176033</v>
          </cell>
        </row>
        <row r="367">
          <cell r="A367">
            <v>350</v>
          </cell>
          <cell r="B367">
            <v>73904</v>
          </cell>
          <cell r="C367">
            <v>0</v>
          </cell>
          <cell r="D367">
            <v>192056.3499740249</v>
          </cell>
          <cell r="E367">
            <v>0</v>
          </cell>
          <cell r="F367">
            <v>0</v>
          </cell>
          <cell r="G367">
            <v>0</v>
          </cell>
          <cell r="H367">
            <v>0</v>
          </cell>
          <cell r="I367">
            <v>0</v>
          </cell>
          <cell r="J367">
            <v>144582.97666176033</v>
          </cell>
        </row>
        <row r="368">
          <cell r="A368">
            <v>351</v>
          </cell>
          <cell r="B368">
            <v>73996</v>
          </cell>
          <cell r="C368">
            <v>0</v>
          </cell>
          <cell r="D368">
            <v>192056.3499740249</v>
          </cell>
          <cell r="E368">
            <v>0</v>
          </cell>
          <cell r="F368">
            <v>0</v>
          </cell>
          <cell r="G368">
            <v>0</v>
          </cell>
          <cell r="H368">
            <v>0</v>
          </cell>
          <cell r="I368">
            <v>0</v>
          </cell>
          <cell r="J368">
            <v>144582.97666176033</v>
          </cell>
        </row>
        <row r="369">
          <cell r="A369">
            <v>352</v>
          </cell>
          <cell r="B369">
            <v>74088</v>
          </cell>
          <cell r="C369">
            <v>0</v>
          </cell>
          <cell r="D369">
            <v>192056.3499740249</v>
          </cell>
          <cell r="E369">
            <v>0</v>
          </cell>
          <cell r="F369">
            <v>0</v>
          </cell>
          <cell r="G369">
            <v>0</v>
          </cell>
          <cell r="H369">
            <v>0</v>
          </cell>
          <cell r="I369">
            <v>0</v>
          </cell>
          <cell r="J369">
            <v>144582.97666176033</v>
          </cell>
        </row>
        <row r="370">
          <cell r="A370">
            <v>353</v>
          </cell>
          <cell r="B370">
            <v>74180</v>
          </cell>
          <cell r="C370">
            <v>0</v>
          </cell>
          <cell r="D370">
            <v>192056.3499740249</v>
          </cell>
          <cell r="E370">
            <v>0</v>
          </cell>
          <cell r="F370">
            <v>0</v>
          </cell>
          <cell r="G370">
            <v>0</v>
          </cell>
          <cell r="H370">
            <v>0</v>
          </cell>
          <cell r="I370">
            <v>0</v>
          </cell>
          <cell r="J370">
            <v>144582.97666176033</v>
          </cell>
        </row>
        <row r="371">
          <cell r="A371">
            <v>354</v>
          </cell>
          <cell r="B371">
            <v>74269</v>
          </cell>
          <cell r="C371">
            <v>0</v>
          </cell>
          <cell r="D371">
            <v>192056.3499740249</v>
          </cell>
          <cell r="E371">
            <v>0</v>
          </cell>
          <cell r="F371">
            <v>0</v>
          </cell>
          <cell r="G371">
            <v>0</v>
          </cell>
          <cell r="H371">
            <v>0</v>
          </cell>
          <cell r="I371">
            <v>0</v>
          </cell>
          <cell r="J371">
            <v>144582.97666176033</v>
          </cell>
        </row>
        <row r="372">
          <cell r="A372">
            <v>355</v>
          </cell>
          <cell r="B372">
            <v>74361</v>
          </cell>
          <cell r="C372">
            <v>0</v>
          </cell>
          <cell r="D372">
            <v>192056.3499740249</v>
          </cell>
          <cell r="E372">
            <v>0</v>
          </cell>
          <cell r="F372">
            <v>0</v>
          </cell>
          <cell r="G372">
            <v>0</v>
          </cell>
          <cell r="H372">
            <v>0</v>
          </cell>
          <cell r="I372">
            <v>0</v>
          </cell>
          <cell r="J372">
            <v>144582.97666176033</v>
          </cell>
        </row>
        <row r="373">
          <cell r="A373">
            <v>356</v>
          </cell>
          <cell r="B373">
            <v>74453</v>
          </cell>
          <cell r="C373">
            <v>0</v>
          </cell>
          <cell r="D373">
            <v>192056.3499740249</v>
          </cell>
          <cell r="E373">
            <v>0</v>
          </cell>
          <cell r="F373">
            <v>0</v>
          </cell>
          <cell r="G373">
            <v>0</v>
          </cell>
          <cell r="H373">
            <v>0</v>
          </cell>
          <cell r="I373">
            <v>0</v>
          </cell>
          <cell r="J373">
            <v>144582.97666176033</v>
          </cell>
        </row>
        <row r="374">
          <cell r="A374">
            <v>357</v>
          </cell>
          <cell r="B374">
            <v>74545</v>
          </cell>
          <cell r="C374">
            <v>0</v>
          </cell>
          <cell r="D374">
            <v>192056.3499740249</v>
          </cell>
          <cell r="E374">
            <v>0</v>
          </cell>
          <cell r="F374">
            <v>0</v>
          </cell>
          <cell r="G374">
            <v>0</v>
          </cell>
          <cell r="H374">
            <v>0</v>
          </cell>
          <cell r="I374">
            <v>0</v>
          </cell>
          <cell r="J374">
            <v>144582.97666176033</v>
          </cell>
        </row>
        <row r="375">
          <cell r="A375">
            <v>358</v>
          </cell>
          <cell r="B375">
            <v>74635</v>
          </cell>
          <cell r="C375">
            <v>0</v>
          </cell>
          <cell r="D375">
            <v>192056.3499740249</v>
          </cell>
          <cell r="E375">
            <v>0</v>
          </cell>
          <cell r="F375">
            <v>0</v>
          </cell>
          <cell r="G375">
            <v>0</v>
          </cell>
          <cell r="H375">
            <v>0</v>
          </cell>
          <cell r="I375">
            <v>0</v>
          </cell>
          <cell r="J375">
            <v>144582.97666176033</v>
          </cell>
        </row>
        <row r="376">
          <cell r="A376">
            <v>359</v>
          </cell>
          <cell r="B376">
            <v>74727</v>
          </cell>
          <cell r="C376">
            <v>0</v>
          </cell>
          <cell r="D376">
            <v>192056.3499740249</v>
          </cell>
          <cell r="E376">
            <v>0</v>
          </cell>
          <cell r="F376">
            <v>0</v>
          </cell>
          <cell r="G376">
            <v>0</v>
          </cell>
          <cell r="H376">
            <v>0</v>
          </cell>
          <cell r="I376">
            <v>0</v>
          </cell>
          <cell r="J376">
            <v>144582.97666176033</v>
          </cell>
        </row>
        <row r="377">
          <cell r="A377">
            <v>360</v>
          </cell>
          <cell r="B377">
            <v>74819</v>
          </cell>
          <cell r="C377">
            <v>0</v>
          </cell>
          <cell r="D377">
            <v>192056.3499740249</v>
          </cell>
          <cell r="E377">
            <v>0</v>
          </cell>
          <cell r="F377">
            <v>0</v>
          </cell>
          <cell r="G377">
            <v>0</v>
          </cell>
          <cell r="H377">
            <v>0</v>
          </cell>
          <cell r="I377">
            <v>0</v>
          </cell>
          <cell r="J377">
            <v>144582.97666176033</v>
          </cell>
        </row>
        <row r="378">
          <cell r="A378">
            <v>361</v>
          </cell>
          <cell r="B378">
            <v>74911</v>
          </cell>
          <cell r="C378">
            <v>0</v>
          </cell>
          <cell r="D378">
            <v>192056.3499740249</v>
          </cell>
          <cell r="E378">
            <v>0</v>
          </cell>
          <cell r="F378">
            <v>0</v>
          </cell>
          <cell r="G378">
            <v>0</v>
          </cell>
          <cell r="H378">
            <v>0</v>
          </cell>
          <cell r="I378">
            <v>0</v>
          </cell>
          <cell r="J378">
            <v>144582.97666176033</v>
          </cell>
        </row>
        <row r="379">
          <cell r="A379">
            <v>362</v>
          </cell>
          <cell r="B379">
            <v>75000</v>
          </cell>
          <cell r="C379">
            <v>0</v>
          </cell>
          <cell r="D379">
            <v>192056.3499740249</v>
          </cell>
          <cell r="E379">
            <v>0</v>
          </cell>
          <cell r="F379">
            <v>0</v>
          </cell>
          <cell r="G379">
            <v>0</v>
          </cell>
          <cell r="H379">
            <v>0</v>
          </cell>
          <cell r="I379">
            <v>0</v>
          </cell>
          <cell r="J379">
            <v>144582.97666176033</v>
          </cell>
        </row>
        <row r="380">
          <cell r="A380">
            <v>363</v>
          </cell>
          <cell r="B380">
            <v>75092</v>
          </cell>
          <cell r="C380">
            <v>0</v>
          </cell>
          <cell r="D380">
            <v>192056.3499740249</v>
          </cell>
          <cell r="E380">
            <v>0</v>
          </cell>
          <cell r="F380">
            <v>0</v>
          </cell>
          <cell r="G380">
            <v>0</v>
          </cell>
          <cell r="H380">
            <v>0</v>
          </cell>
          <cell r="I380">
            <v>0</v>
          </cell>
          <cell r="J380">
            <v>144582.97666176033</v>
          </cell>
        </row>
        <row r="381">
          <cell r="A381">
            <v>364</v>
          </cell>
          <cell r="B381">
            <v>75184</v>
          </cell>
          <cell r="C381">
            <v>0</v>
          </cell>
          <cell r="D381">
            <v>192056.3499740249</v>
          </cell>
          <cell r="E381">
            <v>0</v>
          </cell>
          <cell r="F381">
            <v>0</v>
          </cell>
          <cell r="G381">
            <v>0</v>
          </cell>
          <cell r="H381">
            <v>0</v>
          </cell>
          <cell r="I381">
            <v>0</v>
          </cell>
          <cell r="J381">
            <v>144582.97666176033</v>
          </cell>
        </row>
        <row r="382">
          <cell r="A382">
            <v>365</v>
          </cell>
          <cell r="B382">
            <v>75276</v>
          </cell>
          <cell r="C382">
            <v>0</v>
          </cell>
          <cell r="D382">
            <v>192056.3499740249</v>
          </cell>
          <cell r="E382">
            <v>0</v>
          </cell>
          <cell r="F382">
            <v>0</v>
          </cell>
          <cell r="G382">
            <v>0</v>
          </cell>
          <cell r="H382">
            <v>0</v>
          </cell>
          <cell r="I382">
            <v>0</v>
          </cell>
          <cell r="J382">
            <v>144582.97666176033</v>
          </cell>
        </row>
        <row r="383">
          <cell r="A383">
            <v>366</v>
          </cell>
          <cell r="B383">
            <v>75365</v>
          </cell>
          <cell r="C383">
            <v>0</v>
          </cell>
          <cell r="D383">
            <v>192056.3499740249</v>
          </cell>
          <cell r="E383">
            <v>0</v>
          </cell>
          <cell r="F383">
            <v>0</v>
          </cell>
          <cell r="G383">
            <v>0</v>
          </cell>
          <cell r="H383">
            <v>0</v>
          </cell>
          <cell r="I383">
            <v>0</v>
          </cell>
          <cell r="J383">
            <v>144582.97666176033</v>
          </cell>
        </row>
        <row r="384">
          <cell r="A384">
            <v>367</v>
          </cell>
          <cell r="B384">
            <v>75457</v>
          </cell>
          <cell r="C384">
            <v>0</v>
          </cell>
          <cell r="D384">
            <v>192056.3499740249</v>
          </cell>
          <cell r="E384">
            <v>0</v>
          </cell>
          <cell r="F384">
            <v>0</v>
          </cell>
          <cell r="G384">
            <v>0</v>
          </cell>
          <cell r="H384">
            <v>0</v>
          </cell>
          <cell r="I384">
            <v>0</v>
          </cell>
          <cell r="J384">
            <v>144582.97666176033</v>
          </cell>
        </row>
        <row r="385">
          <cell r="A385">
            <v>368</v>
          </cell>
          <cell r="B385">
            <v>75549</v>
          </cell>
          <cell r="C385">
            <v>0</v>
          </cell>
          <cell r="D385">
            <v>192056.3499740249</v>
          </cell>
          <cell r="E385">
            <v>0</v>
          </cell>
          <cell r="F385">
            <v>0</v>
          </cell>
          <cell r="G385">
            <v>0</v>
          </cell>
          <cell r="H385">
            <v>0</v>
          </cell>
          <cell r="I385">
            <v>0</v>
          </cell>
          <cell r="J385">
            <v>144582.97666176033</v>
          </cell>
        </row>
        <row r="386">
          <cell r="A386">
            <v>369</v>
          </cell>
          <cell r="B386">
            <v>75641</v>
          </cell>
          <cell r="C386">
            <v>0</v>
          </cell>
          <cell r="D386">
            <v>192056.3499740249</v>
          </cell>
          <cell r="E386">
            <v>0</v>
          </cell>
          <cell r="F386">
            <v>0</v>
          </cell>
          <cell r="G386">
            <v>0</v>
          </cell>
          <cell r="H386">
            <v>0</v>
          </cell>
          <cell r="I386">
            <v>0</v>
          </cell>
          <cell r="J386">
            <v>144582.97666176033</v>
          </cell>
        </row>
        <row r="387">
          <cell r="A387">
            <v>370</v>
          </cell>
          <cell r="B387">
            <v>75730</v>
          </cell>
          <cell r="C387">
            <v>0</v>
          </cell>
          <cell r="D387">
            <v>192056.3499740249</v>
          </cell>
          <cell r="E387">
            <v>0</v>
          </cell>
          <cell r="F387">
            <v>0</v>
          </cell>
          <cell r="G387">
            <v>0</v>
          </cell>
          <cell r="H387">
            <v>0</v>
          </cell>
          <cell r="I387">
            <v>0</v>
          </cell>
          <cell r="J387">
            <v>144582.97666176033</v>
          </cell>
        </row>
        <row r="388">
          <cell r="A388">
            <v>371</v>
          </cell>
          <cell r="B388">
            <v>75822</v>
          </cell>
          <cell r="C388">
            <v>0</v>
          </cell>
          <cell r="D388">
            <v>192056.3499740249</v>
          </cell>
          <cell r="E388">
            <v>0</v>
          </cell>
          <cell r="F388">
            <v>0</v>
          </cell>
          <cell r="G388">
            <v>0</v>
          </cell>
          <cell r="H388">
            <v>0</v>
          </cell>
          <cell r="I388">
            <v>0</v>
          </cell>
          <cell r="J388">
            <v>144582.97666176033</v>
          </cell>
        </row>
        <row r="389">
          <cell r="A389">
            <v>372</v>
          </cell>
          <cell r="B389">
            <v>75914</v>
          </cell>
          <cell r="C389">
            <v>0</v>
          </cell>
          <cell r="D389">
            <v>192056.3499740249</v>
          </cell>
          <cell r="E389">
            <v>0</v>
          </cell>
          <cell r="F389">
            <v>0</v>
          </cell>
          <cell r="G389">
            <v>0</v>
          </cell>
          <cell r="H389">
            <v>0</v>
          </cell>
          <cell r="I389">
            <v>0</v>
          </cell>
          <cell r="J389">
            <v>144582.97666176033</v>
          </cell>
        </row>
        <row r="390">
          <cell r="A390">
            <v>373</v>
          </cell>
          <cell r="B390">
            <v>76006</v>
          </cell>
          <cell r="C390">
            <v>0</v>
          </cell>
          <cell r="D390">
            <v>192056.3499740249</v>
          </cell>
          <cell r="E390">
            <v>0</v>
          </cell>
          <cell r="F390">
            <v>0</v>
          </cell>
          <cell r="G390">
            <v>0</v>
          </cell>
          <cell r="H390">
            <v>0</v>
          </cell>
          <cell r="I390">
            <v>0</v>
          </cell>
          <cell r="J390">
            <v>144582.97666176033</v>
          </cell>
        </row>
        <row r="391">
          <cell r="A391">
            <v>374</v>
          </cell>
          <cell r="B391">
            <v>76096</v>
          </cell>
          <cell r="C391">
            <v>0</v>
          </cell>
          <cell r="D391">
            <v>192056.3499740249</v>
          </cell>
          <cell r="E391">
            <v>0</v>
          </cell>
          <cell r="F391">
            <v>0</v>
          </cell>
          <cell r="G391">
            <v>0</v>
          </cell>
          <cell r="H391">
            <v>0</v>
          </cell>
          <cell r="I391">
            <v>0</v>
          </cell>
          <cell r="J391">
            <v>144582.97666176033</v>
          </cell>
        </row>
        <row r="392">
          <cell r="A392">
            <v>375</v>
          </cell>
          <cell r="B392">
            <v>76188</v>
          </cell>
          <cell r="C392">
            <v>0</v>
          </cell>
          <cell r="D392">
            <v>192056.3499740249</v>
          </cell>
          <cell r="E392">
            <v>0</v>
          </cell>
          <cell r="F392">
            <v>0</v>
          </cell>
          <cell r="G392">
            <v>0</v>
          </cell>
          <cell r="H392">
            <v>0</v>
          </cell>
          <cell r="I392">
            <v>0</v>
          </cell>
          <cell r="J392">
            <v>144582.97666176033</v>
          </cell>
        </row>
        <row r="393">
          <cell r="A393">
            <v>376</v>
          </cell>
          <cell r="B393">
            <v>76280</v>
          </cell>
          <cell r="C393">
            <v>0</v>
          </cell>
          <cell r="D393">
            <v>192056.3499740249</v>
          </cell>
          <cell r="E393">
            <v>0</v>
          </cell>
          <cell r="F393">
            <v>0</v>
          </cell>
          <cell r="G393">
            <v>0</v>
          </cell>
          <cell r="H393">
            <v>0</v>
          </cell>
          <cell r="I393">
            <v>0</v>
          </cell>
          <cell r="J393">
            <v>144582.97666176033</v>
          </cell>
        </row>
        <row r="394">
          <cell r="A394">
            <v>377</v>
          </cell>
          <cell r="B394">
            <v>76372</v>
          </cell>
          <cell r="C394">
            <v>0</v>
          </cell>
          <cell r="D394">
            <v>192056.3499740249</v>
          </cell>
          <cell r="E394">
            <v>0</v>
          </cell>
          <cell r="F394">
            <v>0</v>
          </cell>
          <cell r="G394">
            <v>0</v>
          </cell>
          <cell r="H394">
            <v>0</v>
          </cell>
          <cell r="I394">
            <v>0</v>
          </cell>
          <cell r="J394">
            <v>144582.97666176033</v>
          </cell>
        </row>
        <row r="395">
          <cell r="A395">
            <v>378</v>
          </cell>
          <cell r="B395">
            <v>76461</v>
          </cell>
          <cell r="C395">
            <v>0</v>
          </cell>
          <cell r="D395">
            <v>192056.3499740249</v>
          </cell>
          <cell r="E395">
            <v>0</v>
          </cell>
          <cell r="F395">
            <v>0</v>
          </cell>
          <cell r="G395">
            <v>0</v>
          </cell>
          <cell r="H395">
            <v>0</v>
          </cell>
          <cell r="I395">
            <v>0</v>
          </cell>
          <cell r="J395">
            <v>144582.97666176033</v>
          </cell>
        </row>
        <row r="396">
          <cell r="A396">
            <v>379</v>
          </cell>
          <cell r="B396">
            <v>76553</v>
          </cell>
          <cell r="C396">
            <v>0</v>
          </cell>
          <cell r="D396">
            <v>192056.3499740249</v>
          </cell>
          <cell r="E396">
            <v>0</v>
          </cell>
          <cell r="F396">
            <v>0</v>
          </cell>
          <cell r="G396">
            <v>0</v>
          </cell>
          <cell r="H396">
            <v>0</v>
          </cell>
          <cell r="I396">
            <v>0</v>
          </cell>
          <cell r="J396">
            <v>144582.97666176033</v>
          </cell>
        </row>
        <row r="397">
          <cell r="A397">
            <v>380</v>
          </cell>
          <cell r="B397">
            <v>76645</v>
          </cell>
          <cell r="C397">
            <v>0</v>
          </cell>
          <cell r="D397">
            <v>192056.3499740249</v>
          </cell>
          <cell r="E397">
            <v>0</v>
          </cell>
          <cell r="F397">
            <v>0</v>
          </cell>
          <cell r="G397">
            <v>0</v>
          </cell>
          <cell r="H397">
            <v>0</v>
          </cell>
          <cell r="I397">
            <v>0</v>
          </cell>
          <cell r="J397">
            <v>144582.97666176033</v>
          </cell>
        </row>
        <row r="398">
          <cell r="A398">
            <v>381</v>
          </cell>
          <cell r="B398">
            <v>76737</v>
          </cell>
          <cell r="C398">
            <v>0</v>
          </cell>
          <cell r="D398">
            <v>192056.3499740249</v>
          </cell>
          <cell r="E398">
            <v>0</v>
          </cell>
          <cell r="F398">
            <v>0</v>
          </cell>
          <cell r="G398">
            <v>0</v>
          </cell>
          <cell r="H398">
            <v>0</v>
          </cell>
          <cell r="I398">
            <v>0</v>
          </cell>
          <cell r="J398">
            <v>144582.97666176033</v>
          </cell>
        </row>
        <row r="399">
          <cell r="A399">
            <v>382</v>
          </cell>
          <cell r="B399">
            <v>76826</v>
          </cell>
          <cell r="C399">
            <v>0</v>
          </cell>
          <cell r="D399">
            <v>192056.3499740249</v>
          </cell>
          <cell r="E399">
            <v>0</v>
          </cell>
          <cell r="F399">
            <v>0</v>
          </cell>
          <cell r="G399">
            <v>0</v>
          </cell>
          <cell r="H399">
            <v>0</v>
          </cell>
          <cell r="I399">
            <v>0</v>
          </cell>
          <cell r="J399">
            <v>144582.97666176033</v>
          </cell>
        </row>
        <row r="400">
          <cell r="A400">
            <v>383</v>
          </cell>
          <cell r="B400">
            <v>76918</v>
          </cell>
          <cell r="C400">
            <v>0</v>
          </cell>
          <cell r="D400">
            <v>192056.3499740249</v>
          </cell>
          <cell r="E400">
            <v>0</v>
          </cell>
          <cell r="F400">
            <v>0</v>
          </cell>
          <cell r="G400">
            <v>0</v>
          </cell>
          <cell r="H400">
            <v>0</v>
          </cell>
          <cell r="I400">
            <v>0</v>
          </cell>
          <cell r="J400">
            <v>144582.97666176033</v>
          </cell>
        </row>
        <row r="401">
          <cell r="A401">
            <v>384</v>
          </cell>
          <cell r="B401">
            <v>77010</v>
          </cell>
          <cell r="C401">
            <v>0</v>
          </cell>
          <cell r="D401">
            <v>192056.3499740249</v>
          </cell>
          <cell r="E401">
            <v>0</v>
          </cell>
          <cell r="F401">
            <v>0</v>
          </cell>
          <cell r="G401">
            <v>0</v>
          </cell>
          <cell r="H401">
            <v>0</v>
          </cell>
          <cell r="I401">
            <v>0</v>
          </cell>
          <cell r="J401">
            <v>144582.97666176033</v>
          </cell>
        </row>
        <row r="402">
          <cell r="A402">
            <v>385</v>
          </cell>
          <cell r="B402">
            <v>77102</v>
          </cell>
          <cell r="C402">
            <v>0</v>
          </cell>
          <cell r="D402">
            <v>192056.3499740249</v>
          </cell>
          <cell r="E402">
            <v>0</v>
          </cell>
          <cell r="F402">
            <v>0</v>
          </cell>
          <cell r="G402">
            <v>0</v>
          </cell>
          <cell r="H402">
            <v>0</v>
          </cell>
          <cell r="I402">
            <v>0</v>
          </cell>
          <cell r="J402">
            <v>144582.97666176033</v>
          </cell>
        </row>
        <row r="403">
          <cell r="A403">
            <v>386</v>
          </cell>
          <cell r="B403">
            <v>77191</v>
          </cell>
          <cell r="C403">
            <v>0</v>
          </cell>
          <cell r="D403">
            <v>192056.3499740249</v>
          </cell>
          <cell r="E403">
            <v>0</v>
          </cell>
          <cell r="F403">
            <v>0</v>
          </cell>
          <cell r="G403">
            <v>0</v>
          </cell>
          <cell r="H403">
            <v>0</v>
          </cell>
          <cell r="I403">
            <v>0</v>
          </cell>
          <cell r="J403">
            <v>144582.97666176033</v>
          </cell>
        </row>
        <row r="404">
          <cell r="A404">
            <v>387</v>
          </cell>
          <cell r="B404">
            <v>77283</v>
          </cell>
          <cell r="C404">
            <v>0</v>
          </cell>
          <cell r="D404">
            <v>192056.3499740249</v>
          </cell>
          <cell r="E404">
            <v>0</v>
          </cell>
          <cell r="F404">
            <v>0</v>
          </cell>
          <cell r="G404">
            <v>0</v>
          </cell>
          <cell r="H404">
            <v>0</v>
          </cell>
          <cell r="I404">
            <v>0</v>
          </cell>
          <cell r="J404">
            <v>144582.97666176033</v>
          </cell>
        </row>
        <row r="405">
          <cell r="A405">
            <v>388</v>
          </cell>
          <cell r="B405">
            <v>77375</v>
          </cell>
          <cell r="C405">
            <v>0</v>
          </cell>
          <cell r="D405">
            <v>192056.3499740249</v>
          </cell>
          <cell r="E405">
            <v>0</v>
          </cell>
          <cell r="F405">
            <v>0</v>
          </cell>
          <cell r="G405">
            <v>0</v>
          </cell>
          <cell r="H405">
            <v>0</v>
          </cell>
          <cell r="I405">
            <v>0</v>
          </cell>
          <cell r="J405">
            <v>144582.97666176033</v>
          </cell>
        </row>
        <row r="406">
          <cell r="A406">
            <v>389</v>
          </cell>
          <cell r="B406">
            <v>77467</v>
          </cell>
          <cell r="C406">
            <v>0</v>
          </cell>
          <cell r="D406">
            <v>192056.3499740249</v>
          </cell>
          <cell r="E406">
            <v>0</v>
          </cell>
          <cell r="F406">
            <v>0</v>
          </cell>
          <cell r="G406">
            <v>0</v>
          </cell>
          <cell r="H406">
            <v>0</v>
          </cell>
          <cell r="I406">
            <v>0</v>
          </cell>
          <cell r="J406">
            <v>144582.97666176033</v>
          </cell>
        </row>
        <row r="407">
          <cell r="A407">
            <v>390</v>
          </cell>
          <cell r="B407">
            <v>77557</v>
          </cell>
          <cell r="C407">
            <v>0</v>
          </cell>
          <cell r="D407">
            <v>192056.3499740249</v>
          </cell>
          <cell r="E407">
            <v>0</v>
          </cell>
          <cell r="F407">
            <v>0</v>
          </cell>
          <cell r="G407">
            <v>0</v>
          </cell>
          <cell r="H407">
            <v>0</v>
          </cell>
          <cell r="I407">
            <v>0</v>
          </cell>
          <cell r="J407">
            <v>144582.97666176033</v>
          </cell>
        </row>
        <row r="408">
          <cell r="A408">
            <v>391</v>
          </cell>
          <cell r="B408">
            <v>77649</v>
          </cell>
          <cell r="C408">
            <v>0</v>
          </cell>
          <cell r="D408">
            <v>192056.3499740249</v>
          </cell>
          <cell r="E408">
            <v>0</v>
          </cell>
          <cell r="F408">
            <v>0</v>
          </cell>
          <cell r="G408">
            <v>0</v>
          </cell>
          <cell r="H408">
            <v>0</v>
          </cell>
          <cell r="I408">
            <v>0</v>
          </cell>
          <cell r="J408">
            <v>144582.97666176033</v>
          </cell>
        </row>
        <row r="409">
          <cell r="A409">
            <v>392</v>
          </cell>
          <cell r="B409">
            <v>77741</v>
          </cell>
          <cell r="C409">
            <v>0</v>
          </cell>
          <cell r="D409">
            <v>192056.3499740249</v>
          </cell>
          <cell r="E409">
            <v>0</v>
          </cell>
          <cell r="F409">
            <v>0</v>
          </cell>
          <cell r="G409">
            <v>0</v>
          </cell>
          <cell r="H409">
            <v>0</v>
          </cell>
          <cell r="I409">
            <v>0</v>
          </cell>
          <cell r="J409">
            <v>144582.97666176033</v>
          </cell>
        </row>
        <row r="410">
          <cell r="A410">
            <v>393</v>
          </cell>
          <cell r="B410">
            <v>77833</v>
          </cell>
          <cell r="C410">
            <v>0</v>
          </cell>
          <cell r="D410">
            <v>192056.3499740249</v>
          </cell>
          <cell r="E410">
            <v>0</v>
          </cell>
          <cell r="F410">
            <v>0</v>
          </cell>
          <cell r="G410">
            <v>0</v>
          </cell>
          <cell r="H410">
            <v>0</v>
          </cell>
          <cell r="I410">
            <v>0</v>
          </cell>
          <cell r="J410">
            <v>144582.97666176033</v>
          </cell>
        </row>
        <row r="411">
          <cell r="A411">
            <v>394</v>
          </cell>
          <cell r="B411">
            <v>77922</v>
          </cell>
          <cell r="C411">
            <v>0</v>
          </cell>
          <cell r="D411">
            <v>192056.3499740249</v>
          </cell>
          <cell r="E411">
            <v>0</v>
          </cell>
          <cell r="F411">
            <v>0</v>
          </cell>
          <cell r="G411">
            <v>0</v>
          </cell>
          <cell r="H411">
            <v>0</v>
          </cell>
          <cell r="I411">
            <v>0</v>
          </cell>
          <cell r="J411">
            <v>144582.97666176033</v>
          </cell>
        </row>
        <row r="412">
          <cell r="A412">
            <v>395</v>
          </cell>
          <cell r="B412">
            <v>78014</v>
          </cell>
          <cell r="C412">
            <v>0</v>
          </cell>
          <cell r="D412">
            <v>192056.3499740249</v>
          </cell>
          <cell r="E412">
            <v>0</v>
          </cell>
          <cell r="F412">
            <v>0</v>
          </cell>
          <cell r="G412">
            <v>0</v>
          </cell>
          <cell r="H412">
            <v>0</v>
          </cell>
          <cell r="I412">
            <v>0</v>
          </cell>
          <cell r="J412">
            <v>144582.97666176033</v>
          </cell>
        </row>
        <row r="413">
          <cell r="A413">
            <v>396</v>
          </cell>
          <cell r="B413">
            <v>78106</v>
          </cell>
          <cell r="C413">
            <v>0</v>
          </cell>
          <cell r="D413">
            <v>192056.3499740249</v>
          </cell>
          <cell r="E413">
            <v>0</v>
          </cell>
          <cell r="F413">
            <v>0</v>
          </cell>
          <cell r="G413">
            <v>0</v>
          </cell>
          <cell r="H413">
            <v>0</v>
          </cell>
          <cell r="I413">
            <v>0</v>
          </cell>
          <cell r="J413">
            <v>144582.97666176033</v>
          </cell>
        </row>
        <row r="414">
          <cell r="A414">
            <v>397</v>
          </cell>
          <cell r="B414">
            <v>78198</v>
          </cell>
          <cell r="C414">
            <v>0</v>
          </cell>
          <cell r="D414">
            <v>192056.3499740249</v>
          </cell>
          <cell r="E414">
            <v>0</v>
          </cell>
          <cell r="F414">
            <v>0</v>
          </cell>
          <cell r="G414">
            <v>0</v>
          </cell>
          <cell r="H414">
            <v>0</v>
          </cell>
          <cell r="I414">
            <v>0</v>
          </cell>
          <cell r="J414">
            <v>144582.97666176033</v>
          </cell>
        </row>
        <row r="415">
          <cell r="A415">
            <v>398</v>
          </cell>
          <cell r="B415">
            <v>78287</v>
          </cell>
          <cell r="C415">
            <v>0</v>
          </cell>
          <cell r="D415">
            <v>192056.3499740249</v>
          </cell>
          <cell r="E415">
            <v>0</v>
          </cell>
          <cell r="F415">
            <v>0</v>
          </cell>
          <cell r="G415">
            <v>0</v>
          </cell>
          <cell r="H415">
            <v>0</v>
          </cell>
          <cell r="I415">
            <v>0</v>
          </cell>
          <cell r="J415">
            <v>144582.97666176033</v>
          </cell>
        </row>
        <row r="416">
          <cell r="A416">
            <v>399</v>
          </cell>
          <cell r="B416">
            <v>78379</v>
          </cell>
          <cell r="C416">
            <v>0</v>
          </cell>
          <cell r="D416">
            <v>192056.3499740249</v>
          </cell>
          <cell r="E416">
            <v>0</v>
          </cell>
          <cell r="F416">
            <v>0</v>
          </cell>
          <cell r="G416">
            <v>0</v>
          </cell>
          <cell r="H416">
            <v>0</v>
          </cell>
          <cell r="I416">
            <v>0</v>
          </cell>
          <cell r="J416">
            <v>144582.97666176033</v>
          </cell>
        </row>
        <row r="417">
          <cell r="A417">
            <v>400</v>
          </cell>
          <cell r="B417">
            <v>78471</v>
          </cell>
          <cell r="C417">
            <v>0</v>
          </cell>
          <cell r="D417">
            <v>192056.3499740249</v>
          </cell>
          <cell r="E417">
            <v>0</v>
          </cell>
          <cell r="F417">
            <v>0</v>
          </cell>
          <cell r="G417">
            <v>0</v>
          </cell>
          <cell r="H417">
            <v>0</v>
          </cell>
          <cell r="I417">
            <v>0</v>
          </cell>
          <cell r="J417">
            <v>144582.97666176033</v>
          </cell>
        </row>
        <row r="418">
          <cell r="A418">
            <v>401</v>
          </cell>
          <cell r="B418">
            <v>78563</v>
          </cell>
          <cell r="C418">
            <v>0</v>
          </cell>
          <cell r="D418">
            <v>192056.3499740249</v>
          </cell>
          <cell r="E418">
            <v>0</v>
          </cell>
          <cell r="F418">
            <v>0</v>
          </cell>
          <cell r="G418">
            <v>0</v>
          </cell>
          <cell r="H418">
            <v>0</v>
          </cell>
          <cell r="I418">
            <v>0</v>
          </cell>
          <cell r="J418">
            <v>144582.97666176033</v>
          </cell>
        </row>
        <row r="419">
          <cell r="A419">
            <v>402</v>
          </cell>
          <cell r="B419">
            <v>78652</v>
          </cell>
          <cell r="C419">
            <v>0</v>
          </cell>
          <cell r="D419">
            <v>192056.3499740249</v>
          </cell>
          <cell r="E419">
            <v>0</v>
          </cell>
          <cell r="F419">
            <v>0</v>
          </cell>
          <cell r="G419">
            <v>0</v>
          </cell>
          <cell r="H419">
            <v>0</v>
          </cell>
          <cell r="I419">
            <v>0</v>
          </cell>
          <cell r="J419">
            <v>144582.97666176033</v>
          </cell>
        </row>
        <row r="420">
          <cell r="A420">
            <v>403</v>
          </cell>
          <cell r="B420">
            <v>78744</v>
          </cell>
          <cell r="C420">
            <v>0</v>
          </cell>
          <cell r="D420">
            <v>192056.3499740249</v>
          </cell>
          <cell r="E420">
            <v>0</v>
          </cell>
          <cell r="F420">
            <v>0</v>
          </cell>
          <cell r="G420">
            <v>0</v>
          </cell>
          <cell r="H420">
            <v>0</v>
          </cell>
          <cell r="I420">
            <v>0</v>
          </cell>
          <cell r="J420">
            <v>144582.97666176033</v>
          </cell>
        </row>
        <row r="421">
          <cell r="A421">
            <v>404</v>
          </cell>
          <cell r="B421">
            <v>78836</v>
          </cell>
          <cell r="C421">
            <v>0</v>
          </cell>
          <cell r="D421">
            <v>192056.3499740249</v>
          </cell>
          <cell r="E421">
            <v>0</v>
          </cell>
          <cell r="F421">
            <v>0</v>
          </cell>
          <cell r="G421">
            <v>0</v>
          </cell>
          <cell r="H421">
            <v>0</v>
          </cell>
          <cell r="I421">
            <v>0</v>
          </cell>
          <cell r="J421">
            <v>144582.97666176033</v>
          </cell>
        </row>
        <row r="422">
          <cell r="A422">
            <v>405</v>
          </cell>
          <cell r="B422">
            <v>78928</v>
          </cell>
          <cell r="C422">
            <v>0</v>
          </cell>
          <cell r="D422">
            <v>192056.3499740249</v>
          </cell>
          <cell r="E422">
            <v>0</v>
          </cell>
          <cell r="F422">
            <v>0</v>
          </cell>
          <cell r="G422">
            <v>0</v>
          </cell>
          <cell r="H422">
            <v>0</v>
          </cell>
          <cell r="I422">
            <v>0</v>
          </cell>
          <cell r="J422">
            <v>144582.97666176033</v>
          </cell>
        </row>
        <row r="423">
          <cell r="A423">
            <v>406</v>
          </cell>
          <cell r="B423">
            <v>79018</v>
          </cell>
          <cell r="C423">
            <v>0</v>
          </cell>
          <cell r="D423">
            <v>192056.3499740249</v>
          </cell>
          <cell r="E423">
            <v>0</v>
          </cell>
          <cell r="F423">
            <v>0</v>
          </cell>
          <cell r="G423">
            <v>0</v>
          </cell>
          <cell r="H423">
            <v>0</v>
          </cell>
          <cell r="I423">
            <v>0</v>
          </cell>
          <cell r="J423">
            <v>144582.97666176033</v>
          </cell>
        </row>
        <row r="424">
          <cell r="A424">
            <v>407</v>
          </cell>
          <cell r="B424">
            <v>79110</v>
          </cell>
          <cell r="C424">
            <v>0</v>
          </cell>
          <cell r="D424">
            <v>192056.3499740249</v>
          </cell>
          <cell r="E424">
            <v>0</v>
          </cell>
          <cell r="F424">
            <v>0</v>
          </cell>
          <cell r="G424">
            <v>0</v>
          </cell>
          <cell r="H424">
            <v>0</v>
          </cell>
          <cell r="I424">
            <v>0</v>
          </cell>
          <cell r="J424">
            <v>144582.97666176033</v>
          </cell>
        </row>
        <row r="425">
          <cell r="A425">
            <v>408</v>
          </cell>
          <cell r="B425">
            <v>79202</v>
          </cell>
          <cell r="C425">
            <v>0</v>
          </cell>
          <cell r="D425">
            <v>192056.3499740249</v>
          </cell>
          <cell r="E425">
            <v>0</v>
          </cell>
          <cell r="F425">
            <v>0</v>
          </cell>
          <cell r="G425">
            <v>0</v>
          </cell>
          <cell r="H425">
            <v>0</v>
          </cell>
          <cell r="I425">
            <v>0</v>
          </cell>
          <cell r="J425">
            <v>144582.97666176033</v>
          </cell>
        </row>
        <row r="426">
          <cell r="A426">
            <v>409</v>
          </cell>
          <cell r="B426">
            <v>79294</v>
          </cell>
          <cell r="C426">
            <v>0</v>
          </cell>
          <cell r="D426">
            <v>192056.3499740249</v>
          </cell>
          <cell r="E426">
            <v>0</v>
          </cell>
          <cell r="F426">
            <v>0</v>
          </cell>
          <cell r="G426">
            <v>0</v>
          </cell>
          <cell r="H426">
            <v>0</v>
          </cell>
          <cell r="I426">
            <v>0</v>
          </cell>
          <cell r="J426">
            <v>144582.97666176033</v>
          </cell>
        </row>
        <row r="427">
          <cell r="A427">
            <v>410</v>
          </cell>
          <cell r="B427">
            <v>79383</v>
          </cell>
          <cell r="C427">
            <v>0</v>
          </cell>
          <cell r="D427">
            <v>192056.3499740249</v>
          </cell>
          <cell r="E427">
            <v>0</v>
          </cell>
          <cell r="F427">
            <v>0</v>
          </cell>
          <cell r="G427">
            <v>0</v>
          </cell>
          <cell r="H427">
            <v>0</v>
          </cell>
          <cell r="I427">
            <v>0</v>
          </cell>
          <cell r="J427">
            <v>144582.97666176033</v>
          </cell>
        </row>
        <row r="428">
          <cell r="A428">
            <v>411</v>
          </cell>
          <cell r="B428">
            <v>79475</v>
          </cell>
          <cell r="C428">
            <v>0</v>
          </cell>
          <cell r="D428">
            <v>192056.3499740249</v>
          </cell>
          <cell r="E428">
            <v>0</v>
          </cell>
          <cell r="F428">
            <v>0</v>
          </cell>
          <cell r="G428">
            <v>0</v>
          </cell>
          <cell r="H428">
            <v>0</v>
          </cell>
          <cell r="I428">
            <v>0</v>
          </cell>
          <cell r="J428">
            <v>144582.97666176033</v>
          </cell>
        </row>
        <row r="429">
          <cell r="A429">
            <v>412</v>
          </cell>
          <cell r="B429">
            <v>79567</v>
          </cell>
          <cell r="C429">
            <v>0</v>
          </cell>
          <cell r="D429">
            <v>192056.3499740249</v>
          </cell>
          <cell r="E429">
            <v>0</v>
          </cell>
          <cell r="F429">
            <v>0</v>
          </cell>
          <cell r="G429">
            <v>0</v>
          </cell>
          <cell r="H429">
            <v>0</v>
          </cell>
          <cell r="I429">
            <v>0</v>
          </cell>
          <cell r="J429">
            <v>144582.97666176033</v>
          </cell>
        </row>
        <row r="430">
          <cell r="A430">
            <v>413</v>
          </cell>
          <cell r="B430">
            <v>79659</v>
          </cell>
          <cell r="C430">
            <v>0</v>
          </cell>
          <cell r="D430">
            <v>192056.3499740249</v>
          </cell>
          <cell r="E430">
            <v>0</v>
          </cell>
          <cell r="F430">
            <v>0</v>
          </cell>
          <cell r="G430">
            <v>0</v>
          </cell>
          <cell r="H430">
            <v>0</v>
          </cell>
          <cell r="I430">
            <v>0</v>
          </cell>
          <cell r="J430">
            <v>144582.97666176033</v>
          </cell>
        </row>
        <row r="431">
          <cell r="A431">
            <v>414</v>
          </cell>
          <cell r="B431">
            <v>79748</v>
          </cell>
          <cell r="C431">
            <v>0</v>
          </cell>
          <cell r="D431">
            <v>192056.3499740249</v>
          </cell>
          <cell r="E431">
            <v>0</v>
          </cell>
          <cell r="F431">
            <v>0</v>
          </cell>
          <cell r="G431">
            <v>0</v>
          </cell>
          <cell r="H431">
            <v>0</v>
          </cell>
          <cell r="I431">
            <v>0</v>
          </cell>
          <cell r="J431">
            <v>144582.97666176033</v>
          </cell>
        </row>
        <row r="432">
          <cell r="A432">
            <v>415</v>
          </cell>
          <cell r="B432">
            <v>79840</v>
          </cell>
          <cell r="C432">
            <v>0</v>
          </cell>
          <cell r="D432">
            <v>192056.3499740249</v>
          </cell>
          <cell r="E432">
            <v>0</v>
          </cell>
          <cell r="F432">
            <v>0</v>
          </cell>
          <cell r="G432">
            <v>0</v>
          </cell>
          <cell r="H432">
            <v>0</v>
          </cell>
          <cell r="I432">
            <v>0</v>
          </cell>
          <cell r="J432">
            <v>144582.97666176033</v>
          </cell>
        </row>
        <row r="433">
          <cell r="A433">
            <v>416</v>
          </cell>
          <cell r="B433">
            <v>79932</v>
          </cell>
          <cell r="C433">
            <v>0</v>
          </cell>
          <cell r="D433">
            <v>192056.3499740249</v>
          </cell>
          <cell r="E433">
            <v>0</v>
          </cell>
          <cell r="F433">
            <v>0</v>
          </cell>
          <cell r="G433">
            <v>0</v>
          </cell>
          <cell r="H433">
            <v>0</v>
          </cell>
          <cell r="I433">
            <v>0</v>
          </cell>
          <cell r="J433">
            <v>144582.97666176033</v>
          </cell>
        </row>
        <row r="434">
          <cell r="A434">
            <v>417</v>
          </cell>
          <cell r="B434">
            <v>80024</v>
          </cell>
          <cell r="C434">
            <v>0</v>
          </cell>
          <cell r="D434">
            <v>192056.3499740249</v>
          </cell>
          <cell r="E434">
            <v>0</v>
          </cell>
          <cell r="F434">
            <v>0</v>
          </cell>
          <cell r="G434">
            <v>0</v>
          </cell>
          <cell r="H434">
            <v>0</v>
          </cell>
          <cell r="I434">
            <v>0</v>
          </cell>
          <cell r="J434">
            <v>144582.97666176033</v>
          </cell>
        </row>
        <row r="435">
          <cell r="A435">
            <v>418</v>
          </cell>
          <cell r="B435">
            <v>80113</v>
          </cell>
          <cell r="C435">
            <v>0</v>
          </cell>
          <cell r="D435">
            <v>192056.3499740249</v>
          </cell>
          <cell r="E435">
            <v>0</v>
          </cell>
          <cell r="F435">
            <v>0</v>
          </cell>
          <cell r="G435">
            <v>0</v>
          </cell>
          <cell r="H435">
            <v>0</v>
          </cell>
          <cell r="I435">
            <v>0</v>
          </cell>
          <cell r="J435">
            <v>144582.97666176033</v>
          </cell>
        </row>
        <row r="436">
          <cell r="A436">
            <v>419</v>
          </cell>
          <cell r="B436">
            <v>80205</v>
          </cell>
          <cell r="C436">
            <v>0</v>
          </cell>
          <cell r="D436">
            <v>192056.3499740249</v>
          </cell>
          <cell r="E436">
            <v>0</v>
          </cell>
          <cell r="F436">
            <v>0</v>
          </cell>
          <cell r="G436">
            <v>0</v>
          </cell>
          <cell r="H436">
            <v>0</v>
          </cell>
          <cell r="I436">
            <v>0</v>
          </cell>
          <cell r="J436">
            <v>144582.97666176033</v>
          </cell>
        </row>
        <row r="437">
          <cell r="A437">
            <v>420</v>
          </cell>
          <cell r="B437">
            <v>80297</v>
          </cell>
          <cell r="C437">
            <v>0</v>
          </cell>
          <cell r="D437">
            <v>192056.3499740249</v>
          </cell>
          <cell r="E437">
            <v>0</v>
          </cell>
          <cell r="F437">
            <v>0</v>
          </cell>
          <cell r="G437">
            <v>0</v>
          </cell>
          <cell r="H437">
            <v>0</v>
          </cell>
          <cell r="I437">
            <v>0</v>
          </cell>
          <cell r="J437">
            <v>144582.97666176033</v>
          </cell>
        </row>
        <row r="438">
          <cell r="A438">
            <v>421</v>
          </cell>
          <cell r="B438">
            <v>80389</v>
          </cell>
          <cell r="C438">
            <v>0</v>
          </cell>
          <cell r="D438">
            <v>192056.3499740249</v>
          </cell>
          <cell r="E438">
            <v>0</v>
          </cell>
          <cell r="F438">
            <v>0</v>
          </cell>
          <cell r="G438">
            <v>0</v>
          </cell>
          <cell r="H438">
            <v>0</v>
          </cell>
          <cell r="I438">
            <v>0</v>
          </cell>
          <cell r="J438">
            <v>144582.97666176033</v>
          </cell>
        </row>
        <row r="439">
          <cell r="A439">
            <v>422</v>
          </cell>
          <cell r="B439">
            <v>80479</v>
          </cell>
          <cell r="C439">
            <v>0</v>
          </cell>
          <cell r="D439">
            <v>192056.3499740249</v>
          </cell>
          <cell r="E439">
            <v>0</v>
          </cell>
          <cell r="F439">
            <v>0</v>
          </cell>
          <cell r="G439">
            <v>0</v>
          </cell>
          <cell r="H439">
            <v>0</v>
          </cell>
          <cell r="I439">
            <v>0</v>
          </cell>
          <cell r="J439">
            <v>144582.97666176033</v>
          </cell>
        </row>
        <row r="440">
          <cell r="A440">
            <v>423</v>
          </cell>
          <cell r="B440">
            <v>80571</v>
          </cell>
          <cell r="C440">
            <v>0</v>
          </cell>
          <cell r="D440">
            <v>192056.3499740249</v>
          </cell>
          <cell r="E440">
            <v>0</v>
          </cell>
          <cell r="F440">
            <v>0</v>
          </cell>
          <cell r="G440">
            <v>0</v>
          </cell>
          <cell r="H440">
            <v>0</v>
          </cell>
          <cell r="I440">
            <v>0</v>
          </cell>
          <cell r="J440">
            <v>144582.97666176033</v>
          </cell>
        </row>
        <row r="441">
          <cell r="A441">
            <v>424</v>
          </cell>
          <cell r="B441">
            <v>80663</v>
          </cell>
          <cell r="C441">
            <v>0</v>
          </cell>
          <cell r="D441">
            <v>192056.3499740249</v>
          </cell>
          <cell r="E441">
            <v>0</v>
          </cell>
          <cell r="F441">
            <v>0</v>
          </cell>
          <cell r="G441">
            <v>0</v>
          </cell>
          <cell r="H441">
            <v>0</v>
          </cell>
          <cell r="I441">
            <v>0</v>
          </cell>
          <cell r="J441">
            <v>144582.97666176033</v>
          </cell>
        </row>
        <row r="442">
          <cell r="A442">
            <v>425</v>
          </cell>
          <cell r="B442">
            <v>80755</v>
          </cell>
          <cell r="C442">
            <v>0</v>
          </cell>
          <cell r="D442">
            <v>192056.3499740249</v>
          </cell>
          <cell r="E442">
            <v>0</v>
          </cell>
          <cell r="F442">
            <v>0</v>
          </cell>
          <cell r="G442">
            <v>0</v>
          </cell>
          <cell r="H442">
            <v>0</v>
          </cell>
          <cell r="I442">
            <v>0</v>
          </cell>
          <cell r="J442">
            <v>144582.97666176033</v>
          </cell>
        </row>
        <row r="443">
          <cell r="A443">
            <v>426</v>
          </cell>
          <cell r="B443">
            <v>80844</v>
          </cell>
          <cell r="C443">
            <v>0</v>
          </cell>
          <cell r="D443">
            <v>192056.3499740249</v>
          </cell>
          <cell r="E443">
            <v>0</v>
          </cell>
          <cell r="F443">
            <v>0</v>
          </cell>
          <cell r="G443">
            <v>0</v>
          </cell>
          <cell r="H443">
            <v>0</v>
          </cell>
          <cell r="I443">
            <v>0</v>
          </cell>
          <cell r="J443">
            <v>144582.97666176033</v>
          </cell>
        </row>
        <row r="444">
          <cell r="A444">
            <v>427</v>
          </cell>
          <cell r="B444">
            <v>80936</v>
          </cell>
          <cell r="C444">
            <v>0</v>
          </cell>
          <cell r="D444">
            <v>192056.3499740249</v>
          </cell>
          <cell r="E444">
            <v>0</v>
          </cell>
          <cell r="F444">
            <v>0</v>
          </cell>
          <cell r="G444">
            <v>0</v>
          </cell>
          <cell r="H444">
            <v>0</v>
          </cell>
          <cell r="I444">
            <v>0</v>
          </cell>
          <cell r="J444">
            <v>144582.97666176033</v>
          </cell>
        </row>
        <row r="445">
          <cell r="A445">
            <v>428</v>
          </cell>
          <cell r="B445">
            <v>81028</v>
          </cell>
          <cell r="C445">
            <v>0</v>
          </cell>
          <cell r="D445">
            <v>192056.3499740249</v>
          </cell>
          <cell r="E445">
            <v>0</v>
          </cell>
          <cell r="F445">
            <v>0</v>
          </cell>
          <cell r="G445">
            <v>0</v>
          </cell>
          <cell r="H445">
            <v>0</v>
          </cell>
          <cell r="I445">
            <v>0</v>
          </cell>
          <cell r="J445">
            <v>144582.97666176033</v>
          </cell>
        </row>
        <row r="446">
          <cell r="A446">
            <v>429</v>
          </cell>
          <cell r="B446">
            <v>81120</v>
          </cell>
          <cell r="C446">
            <v>0</v>
          </cell>
          <cell r="D446">
            <v>192056.3499740249</v>
          </cell>
          <cell r="E446">
            <v>0</v>
          </cell>
          <cell r="F446">
            <v>0</v>
          </cell>
          <cell r="G446">
            <v>0</v>
          </cell>
          <cell r="H446">
            <v>0</v>
          </cell>
          <cell r="I446">
            <v>0</v>
          </cell>
          <cell r="J446">
            <v>144582.97666176033</v>
          </cell>
        </row>
        <row r="447">
          <cell r="A447">
            <v>430</v>
          </cell>
          <cell r="B447">
            <v>81209</v>
          </cell>
          <cell r="C447">
            <v>0</v>
          </cell>
          <cell r="D447">
            <v>192056.3499740249</v>
          </cell>
          <cell r="E447">
            <v>0</v>
          </cell>
          <cell r="F447">
            <v>0</v>
          </cell>
          <cell r="G447">
            <v>0</v>
          </cell>
          <cell r="H447">
            <v>0</v>
          </cell>
          <cell r="I447">
            <v>0</v>
          </cell>
          <cell r="J447">
            <v>144582.97666176033</v>
          </cell>
        </row>
        <row r="448">
          <cell r="A448">
            <v>431</v>
          </cell>
          <cell r="B448">
            <v>81301</v>
          </cell>
          <cell r="C448">
            <v>0</v>
          </cell>
          <cell r="D448">
            <v>192056.3499740249</v>
          </cell>
          <cell r="E448">
            <v>0</v>
          </cell>
          <cell r="F448">
            <v>0</v>
          </cell>
          <cell r="G448">
            <v>0</v>
          </cell>
          <cell r="H448">
            <v>0</v>
          </cell>
          <cell r="I448">
            <v>0</v>
          </cell>
          <cell r="J448">
            <v>144582.97666176033</v>
          </cell>
        </row>
        <row r="449">
          <cell r="A449">
            <v>432</v>
          </cell>
          <cell r="B449">
            <v>81393</v>
          </cell>
          <cell r="C449">
            <v>0</v>
          </cell>
          <cell r="D449">
            <v>192056.3499740249</v>
          </cell>
          <cell r="E449">
            <v>0</v>
          </cell>
          <cell r="F449">
            <v>0</v>
          </cell>
          <cell r="G449">
            <v>0</v>
          </cell>
          <cell r="H449">
            <v>0</v>
          </cell>
          <cell r="I449">
            <v>0</v>
          </cell>
          <cell r="J449">
            <v>144582.97666176033</v>
          </cell>
        </row>
        <row r="450">
          <cell r="A450">
            <v>433</v>
          </cell>
          <cell r="B450">
            <v>81485</v>
          </cell>
          <cell r="C450">
            <v>0</v>
          </cell>
          <cell r="D450">
            <v>192056.3499740249</v>
          </cell>
          <cell r="E450">
            <v>0</v>
          </cell>
          <cell r="F450">
            <v>0</v>
          </cell>
          <cell r="G450">
            <v>0</v>
          </cell>
          <cell r="H450">
            <v>0</v>
          </cell>
          <cell r="I450">
            <v>0</v>
          </cell>
          <cell r="J450">
            <v>144582.97666176033</v>
          </cell>
        </row>
        <row r="451">
          <cell r="A451">
            <v>434</v>
          </cell>
          <cell r="B451">
            <v>81574</v>
          </cell>
          <cell r="C451">
            <v>0</v>
          </cell>
          <cell r="D451">
            <v>192056.3499740249</v>
          </cell>
          <cell r="E451">
            <v>0</v>
          </cell>
          <cell r="F451">
            <v>0</v>
          </cell>
          <cell r="G451">
            <v>0</v>
          </cell>
          <cell r="H451">
            <v>0</v>
          </cell>
          <cell r="I451">
            <v>0</v>
          </cell>
          <cell r="J451">
            <v>144582.97666176033</v>
          </cell>
        </row>
        <row r="452">
          <cell r="A452">
            <v>435</v>
          </cell>
          <cell r="B452">
            <v>81666</v>
          </cell>
          <cell r="C452">
            <v>0</v>
          </cell>
          <cell r="D452">
            <v>192056.3499740249</v>
          </cell>
          <cell r="E452">
            <v>0</v>
          </cell>
          <cell r="F452">
            <v>0</v>
          </cell>
          <cell r="G452">
            <v>0</v>
          </cell>
          <cell r="H452">
            <v>0</v>
          </cell>
          <cell r="I452">
            <v>0</v>
          </cell>
          <cell r="J452">
            <v>144582.97666176033</v>
          </cell>
        </row>
        <row r="453">
          <cell r="A453">
            <v>436</v>
          </cell>
          <cell r="B453">
            <v>81758</v>
          </cell>
          <cell r="C453">
            <v>0</v>
          </cell>
          <cell r="D453">
            <v>192056.3499740249</v>
          </cell>
          <cell r="E453">
            <v>0</v>
          </cell>
          <cell r="F453">
            <v>0</v>
          </cell>
          <cell r="G453">
            <v>0</v>
          </cell>
          <cell r="H453">
            <v>0</v>
          </cell>
          <cell r="I453">
            <v>0</v>
          </cell>
          <cell r="J453">
            <v>144582.97666176033</v>
          </cell>
        </row>
        <row r="454">
          <cell r="A454">
            <v>437</v>
          </cell>
          <cell r="B454">
            <v>81850</v>
          </cell>
          <cell r="C454">
            <v>0</v>
          </cell>
          <cell r="D454">
            <v>192056.3499740249</v>
          </cell>
          <cell r="E454">
            <v>0</v>
          </cell>
          <cell r="F454">
            <v>0</v>
          </cell>
          <cell r="G454">
            <v>0</v>
          </cell>
          <cell r="H454">
            <v>0</v>
          </cell>
          <cell r="I454">
            <v>0</v>
          </cell>
          <cell r="J454">
            <v>144582.97666176033</v>
          </cell>
        </row>
        <row r="455">
          <cell r="A455">
            <v>438</v>
          </cell>
          <cell r="B455">
            <v>81940</v>
          </cell>
          <cell r="C455">
            <v>0</v>
          </cell>
          <cell r="D455">
            <v>192056.3499740249</v>
          </cell>
          <cell r="E455">
            <v>0</v>
          </cell>
          <cell r="F455">
            <v>0</v>
          </cell>
          <cell r="G455">
            <v>0</v>
          </cell>
          <cell r="H455">
            <v>0</v>
          </cell>
          <cell r="I455">
            <v>0</v>
          </cell>
          <cell r="J455">
            <v>144582.97666176033</v>
          </cell>
        </row>
        <row r="456">
          <cell r="A456">
            <v>439</v>
          </cell>
          <cell r="B456">
            <v>82032</v>
          </cell>
          <cell r="C456">
            <v>0</v>
          </cell>
          <cell r="D456">
            <v>192056.3499740249</v>
          </cell>
          <cell r="E456">
            <v>0</v>
          </cell>
          <cell r="F456">
            <v>0</v>
          </cell>
          <cell r="G456">
            <v>0</v>
          </cell>
          <cell r="H456">
            <v>0</v>
          </cell>
          <cell r="I456">
            <v>0</v>
          </cell>
          <cell r="J456">
            <v>144582.97666176033</v>
          </cell>
        </row>
        <row r="457">
          <cell r="A457">
            <v>440</v>
          </cell>
          <cell r="B457">
            <v>82124</v>
          </cell>
          <cell r="C457">
            <v>0</v>
          </cell>
          <cell r="D457">
            <v>192056.3499740249</v>
          </cell>
          <cell r="E457">
            <v>0</v>
          </cell>
          <cell r="F457">
            <v>0</v>
          </cell>
          <cell r="G457">
            <v>0</v>
          </cell>
          <cell r="H457">
            <v>0</v>
          </cell>
          <cell r="I457">
            <v>0</v>
          </cell>
          <cell r="J457">
            <v>144582.97666176033</v>
          </cell>
        </row>
        <row r="458">
          <cell r="A458">
            <v>441</v>
          </cell>
          <cell r="B458">
            <v>82216</v>
          </cell>
          <cell r="C458">
            <v>0</v>
          </cell>
          <cell r="D458">
            <v>192056.3499740249</v>
          </cell>
          <cell r="E458">
            <v>0</v>
          </cell>
          <cell r="F458">
            <v>0</v>
          </cell>
          <cell r="G458">
            <v>0</v>
          </cell>
          <cell r="H458">
            <v>0</v>
          </cell>
          <cell r="I458">
            <v>0</v>
          </cell>
          <cell r="J458">
            <v>144582.97666176033</v>
          </cell>
        </row>
        <row r="459">
          <cell r="A459">
            <v>442</v>
          </cell>
          <cell r="B459">
            <v>82305</v>
          </cell>
          <cell r="C459">
            <v>0</v>
          </cell>
          <cell r="D459">
            <v>192056.3499740249</v>
          </cell>
          <cell r="E459">
            <v>0</v>
          </cell>
          <cell r="F459">
            <v>0</v>
          </cell>
          <cell r="G459">
            <v>0</v>
          </cell>
          <cell r="H459">
            <v>0</v>
          </cell>
          <cell r="I459">
            <v>0</v>
          </cell>
          <cell r="J459">
            <v>144582.97666176033</v>
          </cell>
        </row>
        <row r="460">
          <cell r="A460">
            <v>443</v>
          </cell>
          <cell r="B460">
            <v>82397</v>
          </cell>
          <cell r="C460">
            <v>0</v>
          </cell>
          <cell r="D460">
            <v>192056.3499740249</v>
          </cell>
          <cell r="E460">
            <v>0</v>
          </cell>
          <cell r="F460">
            <v>0</v>
          </cell>
          <cell r="G460">
            <v>0</v>
          </cell>
          <cell r="H460">
            <v>0</v>
          </cell>
          <cell r="I460">
            <v>0</v>
          </cell>
          <cell r="J460">
            <v>144582.97666176033</v>
          </cell>
        </row>
        <row r="461">
          <cell r="A461">
            <v>444</v>
          </cell>
          <cell r="B461">
            <v>82489</v>
          </cell>
          <cell r="C461">
            <v>0</v>
          </cell>
          <cell r="D461">
            <v>192056.3499740249</v>
          </cell>
          <cell r="E461">
            <v>0</v>
          </cell>
          <cell r="F461">
            <v>0</v>
          </cell>
          <cell r="G461">
            <v>0</v>
          </cell>
          <cell r="H461">
            <v>0</v>
          </cell>
          <cell r="I461">
            <v>0</v>
          </cell>
          <cell r="J461">
            <v>144582.97666176033</v>
          </cell>
        </row>
        <row r="462">
          <cell r="A462">
            <v>445</v>
          </cell>
          <cell r="B462">
            <v>82581</v>
          </cell>
          <cell r="C462">
            <v>0</v>
          </cell>
          <cell r="D462">
            <v>192056.3499740249</v>
          </cell>
          <cell r="E462">
            <v>0</v>
          </cell>
          <cell r="F462">
            <v>0</v>
          </cell>
          <cell r="G462">
            <v>0</v>
          </cell>
          <cell r="H462">
            <v>0</v>
          </cell>
          <cell r="I462">
            <v>0</v>
          </cell>
          <cell r="J462">
            <v>144582.97666176033</v>
          </cell>
        </row>
        <row r="463">
          <cell r="A463">
            <v>446</v>
          </cell>
          <cell r="B463">
            <v>82670</v>
          </cell>
          <cell r="C463">
            <v>0</v>
          </cell>
          <cell r="D463">
            <v>192056.3499740249</v>
          </cell>
          <cell r="E463">
            <v>0</v>
          </cell>
          <cell r="F463">
            <v>0</v>
          </cell>
          <cell r="G463">
            <v>0</v>
          </cell>
          <cell r="H463">
            <v>0</v>
          </cell>
          <cell r="I463">
            <v>0</v>
          </cell>
          <cell r="J463">
            <v>144582.97666176033</v>
          </cell>
        </row>
        <row r="464">
          <cell r="A464">
            <v>447</v>
          </cell>
          <cell r="B464">
            <v>82762</v>
          </cell>
          <cell r="C464">
            <v>0</v>
          </cell>
          <cell r="D464">
            <v>192056.3499740249</v>
          </cell>
          <cell r="E464">
            <v>0</v>
          </cell>
          <cell r="F464">
            <v>0</v>
          </cell>
          <cell r="G464">
            <v>0</v>
          </cell>
          <cell r="H464">
            <v>0</v>
          </cell>
          <cell r="I464">
            <v>0</v>
          </cell>
          <cell r="J464">
            <v>144582.97666176033</v>
          </cell>
        </row>
        <row r="465">
          <cell r="A465">
            <v>448</v>
          </cell>
          <cell r="B465">
            <v>82854</v>
          </cell>
          <cell r="C465">
            <v>0</v>
          </cell>
          <cell r="D465">
            <v>192056.3499740249</v>
          </cell>
          <cell r="E465">
            <v>0</v>
          </cell>
          <cell r="F465">
            <v>0</v>
          </cell>
          <cell r="G465">
            <v>0</v>
          </cell>
          <cell r="H465">
            <v>0</v>
          </cell>
          <cell r="I465">
            <v>0</v>
          </cell>
          <cell r="J465">
            <v>144582.97666176033</v>
          </cell>
        </row>
        <row r="466">
          <cell r="A466">
            <v>449</v>
          </cell>
          <cell r="B466">
            <v>82946</v>
          </cell>
          <cell r="C466">
            <v>0</v>
          </cell>
          <cell r="D466">
            <v>192056.3499740249</v>
          </cell>
          <cell r="E466">
            <v>0</v>
          </cell>
          <cell r="F466">
            <v>0</v>
          </cell>
          <cell r="G466">
            <v>0</v>
          </cell>
          <cell r="H466">
            <v>0</v>
          </cell>
          <cell r="I466">
            <v>0</v>
          </cell>
          <cell r="J466">
            <v>144582.97666176033</v>
          </cell>
        </row>
        <row r="467">
          <cell r="A467">
            <v>450</v>
          </cell>
          <cell r="B467">
            <v>83035</v>
          </cell>
          <cell r="C467">
            <v>0</v>
          </cell>
          <cell r="D467">
            <v>192056.3499740249</v>
          </cell>
          <cell r="E467">
            <v>0</v>
          </cell>
          <cell r="F467">
            <v>0</v>
          </cell>
          <cell r="G467">
            <v>0</v>
          </cell>
          <cell r="H467">
            <v>0</v>
          </cell>
          <cell r="I467">
            <v>0</v>
          </cell>
          <cell r="J467">
            <v>144582.97666176033</v>
          </cell>
        </row>
        <row r="468">
          <cell r="A468">
            <v>451</v>
          </cell>
          <cell r="B468">
            <v>83127</v>
          </cell>
          <cell r="C468">
            <v>0</v>
          </cell>
          <cell r="D468">
            <v>192056.3499740249</v>
          </cell>
          <cell r="E468">
            <v>0</v>
          </cell>
          <cell r="F468">
            <v>0</v>
          </cell>
          <cell r="G468">
            <v>0</v>
          </cell>
          <cell r="H468">
            <v>0</v>
          </cell>
          <cell r="I468">
            <v>0</v>
          </cell>
          <cell r="J468">
            <v>144582.97666176033</v>
          </cell>
        </row>
        <row r="469">
          <cell r="A469">
            <v>452</v>
          </cell>
          <cell r="B469">
            <v>83219</v>
          </cell>
          <cell r="C469">
            <v>0</v>
          </cell>
          <cell r="D469">
            <v>192056.3499740249</v>
          </cell>
          <cell r="E469">
            <v>0</v>
          </cell>
          <cell r="F469">
            <v>0</v>
          </cell>
          <cell r="G469">
            <v>0</v>
          </cell>
          <cell r="H469">
            <v>0</v>
          </cell>
          <cell r="I469">
            <v>0</v>
          </cell>
          <cell r="J469">
            <v>144582.97666176033</v>
          </cell>
        </row>
        <row r="470">
          <cell r="A470">
            <v>453</v>
          </cell>
          <cell r="B470">
            <v>83311</v>
          </cell>
          <cell r="C470">
            <v>0</v>
          </cell>
          <cell r="D470">
            <v>192056.3499740249</v>
          </cell>
          <cell r="E470">
            <v>0</v>
          </cell>
          <cell r="F470">
            <v>0</v>
          </cell>
          <cell r="G470">
            <v>0</v>
          </cell>
          <cell r="H470">
            <v>0</v>
          </cell>
          <cell r="I470">
            <v>0</v>
          </cell>
          <cell r="J470">
            <v>144582.97666176033</v>
          </cell>
        </row>
        <row r="471">
          <cell r="A471">
            <v>454</v>
          </cell>
          <cell r="B471">
            <v>83401</v>
          </cell>
          <cell r="C471">
            <v>0</v>
          </cell>
          <cell r="D471">
            <v>192056.3499740249</v>
          </cell>
          <cell r="E471">
            <v>0</v>
          </cell>
          <cell r="F471">
            <v>0</v>
          </cell>
          <cell r="G471">
            <v>0</v>
          </cell>
          <cell r="H471">
            <v>0</v>
          </cell>
          <cell r="I471">
            <v>0</v>
          </cell>
          <cell r="J471">
            <v>144582.97666176033</v>
          </cell>
        </row>
        <row r="472">
          <cell r="A472">
            <v>455</v>
          </cell>
          <cell r="B472">
            <v>83493</v>
          </cell>
          <cell r="C472">
            <v>0</v>
          </cell>
          <cell r="D472">
            <v>192056.3499740249</v>
          </cell>
          <cell r="E472">
            <v>0</v>
          </cell>
          <cell r="F472">
            <v>0</v>
          </cell>
          <cell r="G472">
            <v>0</v>
          </cell>
          <cell r="H472">
            <v>0</v>
          </cell>
          <cell r="I472">
            <v>0</v>
          </cell>
          <cell r="J472">
            <v>144582.97666176033</v>
          </cell>
        </row>
        <row r="473">
          <cell r="A473">
            <v>456</v>
          </cell>
          <cell r="B473">
            <v>83585</v>
          </cell>
          <cell r="C473">
            <v>0</v>
          </cell>
          <cell r="D473">
            <v>192056.3499740249</v>
          </cell>
          <cell r="E473">
            <v>0</v>
          </cell>
          <cell r="F473">
            <v>0</v>
          </cell>
          <cell r="G473">
            <v>0</v>
          </cell>
          <cell r="H473">
            <v>0</v>
          </cell>
          <cell r="I473">
            <v>0</v>
          </cell>
          <cell r="J473">
            <v>144582.97666176033</v>
          </cell>
        </row>
        <row r="474">
          <cell r="A474">
            <v>457</v>
          </cell>
          <cell r="B474">
            <v>83677</v>
          </cell>
          <cell r="C474">
            <v>0</v>
          </cell>
          <cell r="D474">
            <v>192056.3499740249</v>
          </cell>
          <cell r="E474">
            <v>0</v>
          </cell>
          <cell r="F474">
            <v>0</v>
          </cell>
          <cell r="G474">
            <v>0</v>
          </cell>
          <cell r="H474">
            <v>0</v>
          </cell>
          <cell r="I474">
            <v>0</v>
          </cell>
          <cell r="J474">
            <v>144582.97666176033</v>
          </cell>
        </row>
        <row r="475">
          <cell r="A475">
            <v>458</v>
          </cell>
          <cell r="B475">
            <v>83766</v>
          </cell>
          <cell r="C475">
            <v>0</v>
          </cell>
          <cell r="D475">
            <v>192056.3499740249</v>
          </cell>
          <cell r="E475">
            <v>0</v>
          </cell>
          <cell r="F475">
            <v>0</v>
          </cell>
          <cell r="G475">
            <v>0</v>
          </cell>
          <cell r="H475">
            <v>0</v>
          </cell>
          <cell r="I475">
            <v>0</v>
          </cell>
          <cell r="J475">
            <v>144582.97666176033</v>
          </cell>
        </row>
        <row r="476">
          <cell r="A476">
            <v>459</v>
          </cell>
          <cell r="B476">
            <v>83858</v>
          </cell>
          <cell r="C476">
            <v>0</v>
          </cell>
          <cell r="D476">
            <v>192056.3499740249</v>
          </cell>
          <cell r="E476">
            <v>0</v>
          </cell>
          <cell r="F476">
            <v>0</v>
          </cell>
          <cell r="G476">
            <v>0</v>
          </cell>
          <cell r="H476">
            <v>0</v>
          </cell>
          <cell r="I476">
            <v>0</v>
          </cell>
          <cell r="J476">
            <v>144582.97666176033</v>
          </cell>
        </row>
        <row r="477">
          <cell r="A477">
            <v>460</v>
          </cell>
          <cell r="B477">
            <v>83950</v>
          </cell>
          <cell r="C477">
            <v>0</v>
          </cell>
          <cell r="D477">
            <v>192056.3499740249</v>
          </cell>
          <cell r="E477">
            <v>0</v>
          </cell>
          <cell r="F477">
            <v>0</v>
          </cell>
          <cell r="G477">
            <v>0</v>
          </cell>
          <cell r="H477">
            <v>0</v>
          </cell>
          <cell r="I477">
            <v>0</v>
          </cell>
          <cell r="J477">
            <v>144582.97666176033</v>
          </cell>
        </row>
        <row r="478">
          <cell r="A478">
            <v>461</v>
          </cell>
          <cell r="B478">
            <v>84042</v>
          </cell>
          <cell r="C478">
            <v>0</v>
          </cell>
          <cell r="D478">
            <v>192056.3499740249</v>
          </cell>
          <cell r="E478">
            <v>0</v>
          </cell>
          <cell r="F478">
            <v>0</v>
          </cell>
          <cell r="G478">
            <v>0</v>
          </cell>
          <cell r="H478">
            <v>0</v>
          </cell>
          <cell r="I478">
            <v>0</v>
          </cell>
          <cell r="J478">
            <v>144582.97666176033</v>
          </cell>
        </row>
        <row r="479">
          <cell r="A479">
            <v>462</v>
          </cell>
          <cell r="B479">
            <v>84131</v>
          </cell>
          <cell r="C479">
            <v>0</v>
          </cell>
          <cell r="D479">
            <v>192056.3499740249</v>
          </cell>
          <cell r="E479">
            <v>0</v>
          </cell>
          <cell r="F479">
            <v>0</v>
          </cell>
          <cell r="G479">
            <v>0</v>
          </cell>
          <cell r="H479">
            <v>0</v>
          </cell>
          <cell r="I479">
            <v>0</v>
          </cell>
          <cell r="J479">
            <v>144582.97666176033</v>
          </cell>
        </row>
        <row r="480">
          <cell r="A480">
            <v>463</v>
          </cell>
          <cell r="B480">
            <v>84223</v>
          </cell>
          <cell r="C480">
            <v>0</v>
          </cell>
          <cell r="D480">
            <v>192056.3499740249</v>
          </cell>
          <cell r="E480">
            <v>0</v>
          </cell>
          <cell r="F480">
            <v>0</v>
          </cell>
          <cell r="G480">
            <v>0</v>
          </cell>
          <cell r="H480">
            <v>0</v>
          </cell>
          <cell r="I480">
            <v>0</v>
          </cell>
          <cell r="J480">
            <v>144582.97666176033</v>
          </cell>
        </row>
        <row r="481">
          <cell r="A481">
            <v>464</v>
          </cell>
          <cell r="B481">
            <v>84315</v>
          </cell>
          <cell r="C481">
            <v>0</v>
          </cell>
          <cell r="D481">
            <v>192056.3499740249</v>
          </cell>
          <cell r="E481">
            <v>0</v>
          </cell>
          <cell r="F481">
            <v>0</v>
          </cell>
          <cell r="G481">
            <v>0</v>
          </cell>
          <cell r="H481">
            <v>0</v>
          </cell>
          <cell r="I481">
            <v>0</v>
          </cell>
          <cell r="J481">
            <v>144582.97666176033</v>
          </cell>
        </row>
        <row r="482">
          <cell r="A482">
            <v>465</v>
          </cell>
          <cell r="B482">
            <v>84407</v>
          </cell>
          <cell r="C482">
            <v>0</v>
          </cell>
          <cell r="D482">
            <v>192056.3499740249</v>
          </cell>
          <cell r="E482">
            <v>0</v>
          </cell>
          <cell r="F482">
            <v>0</v>
          </cell>
          <cell r="G482">
            <v>0</v>
          </cell>
          <cell r="H482">
            <v>0</v>
          </cell>
          <cell r="I482">
            <v>0</v>
          </cell>
          <cell r="J482">
            <v>144582.97666176033</v>
          </cell>
        </row>
        <row r="483">
          <cell r="A483">
            <v>466</v>
          </cell>
          <cell r="B483">
            <v>84496</v>
          </cell>
          <cell r="C483">
            <v>0</v>
          </cell>
          <cell r="D483">
            <v>192056.3499740249</v>
          </cell>
          <cell r="E483">
            <v>0</v>
          </cell>
          <cell r="F483">
            <v>0</v>
          </cell>
          <cell r="G483">
            <v>0</v>
          </cell>
          <cell r="H483">
            <v>0</v>
          </cell>
          <cell r="I483">
            <v>0</v>
          </cell>
          <cell r="J483">
            <v>144582.97666176033</v>
          </cell>
        </row>
        <row r="484">
          <cell r="A484">
            <v>467</v>
          </cell>
          <cell r="B484">
            <v>84588</v>
          </cell>
          <cell r="C484">
            <v>0</v>
          </cell>
          <cell r="D484">
            <v>192056.3499740249</v>
          </cell>
          <cell r="E484">
            <v>0</v>
          </cell>
          <cell r="F484">
            <v>0</v>
          </cell>
          <cell r="G484">
            <v>0</v>
          </cell>
          <cell r="H484">
            <v>0</v>
          </cell>
          <cell r="I484">
            <v>0</v>
          </cell>
          <cell r="J484">
            <v>144582.97666176033</v>
          </cell>
        </row>
        <row r="485">
          <cell r="A485">
            <v>468</v>
          </cell>
          <cell r="B485">
            <v>84680</v>
          </cell>
          <cell r="C485">
            <v>0</v>
          </cell>
          <cell r="D485">
            <v>192056.3499740249</v>
          </cell>
          <cell r="E485">
            <v>0</v>
          </cell>
          <cell r="F485">
            <v>0</v>
          </cell>
          <cell r="G485">
            <v>0</v>
          </cell>
          <cell r="H485">
            <v>0</v>
          </cell>
          <cell r="I485">
            <v>0</v>
          </cell>
          <cell r="J485">
            <v>144582.97666176033</v>
          </cell>
        </row>
        <row r="486">
          <cell r="A486">
            <v>469</v>
          </cell>
          <cell r="B486">
            <v>84772</v>
          </cell>
          <cell r="C486">
            <v>0</v>
          </cell>
          <cell r="D486">
            <v>192056.3499740249</v>
          </cell>
          <cell r="E486">
            <v>0</v>
          </cell>
          <cell r="F486">
            <v>0</v>
          </cell>
          <cell r="G486">
            <v>0</v>
          </cell>
          <cell r="H486">
            <v>0</v>
          </cell>
          <cell r="I486">
            <v>0</v>
          </cell>
          <cell r="J486">
            <v>144582.97666176033</v>
          </cell>
        </row>
        <row r="487">
          <cell r="A487">
            <v>470</v>
          </cell>
          <cell r="B487">
            <v>84862</v>
          </cell>
          <cell r="C487">
            <v>0</v>
          </cell>
          <cell r="D487">
            <v>192056.3499740249</v>
          </cell>
          <cell r="E487">
            <v>0</v>
          </cell>
          <cell r="F487">
            <v>0</v>
          </cell>
          <cell r="G487">
            <v>0</v>
          </cell>
          <cell r="H487">
            <v>0</v>
          </cell>
          <cell r="I487">
            <v>0</v>
          </cell>
          <cell r="J487">
            <v>144582.97666176033</v>
          </cell>
        </row>
        <row r="488">
          <cell r="A488">
            <v>471</v>
          </cell>
          <cell r="B488">
            <v>84954</v>
          </cell>
          <cell r="C488">
            <v>0</v>
          </cell>
          <cell r="D488">
            <v>192056.3499740249</v>
          </cell>
          <cell r="E488">
            <v>0</v>
          </cell>
          <cell r="F488">
            <v>0</v>
          </cell>
          <cell r="G488">
            <v>0</v>
          </cell>
          <cell r="H488">
            <v>0</v>
          </cell>
          <cell r="I488">
            <v>0</v>
          </cell>
          <cell r="J488">
            <v>144582.97666176033</v>
          </cell>
        </row>
        <row r="489">
          <cell r="A489">
            <v>472</v>
          </cell>
          <cell r="B489">
            <v>85046</v>
          </cell>
          <cell r="C489">
            <v>0</v>
          </cell>
          <cell r="D489">
            <v>192056.3499740249</v>
          </cell>
          <cell r="E489">
            <v>0</v>
          </cell>
          <cell r="F489">
            <v>0</v>
          </cell>
          <cell r="G489">
            <v>0</v>
          </cell>
          <cell r="H489">
            <v>0</v>
          </cell>
          <cell r="I489">
            <v>0</v>
          </cell>
          <cell r="J489">
            <v>144582.97666176033</v>
          </cell>
        </row>
        <row r="490">
          <cell r="A490">
            <v>473</v>
          </cell>
          <cell r="B490">
            <v>85138</v>
          </cell>
          <cell r="C490">
            <v>0</v>
          </cell>
          <cell r="D490">
            <v>192056.3499740249</v>
          </cell>
          <cell r="E490">
            <v>0</v>
          </cell>
          <cell r="F490">
            <v>0</v>
          </cell>
          <cell r="G490">
            <v>0</v>
          </cell>
          <cell r="H490">
            <v>0</v>
          </cell>
          <cell r="I490">
            <v>0</v>
          </cell>
          <cell r="J490">
            <v>144582.97666176033</v>
          </cell>
        </row>
        <row r="491">
          <cell r="A491">
            <v>474</v>
          </cell>
          <cell r="B491">
            <v>85227</v>
          </cell>
          <cell r="C491">
            <v>0</v>
          </cell>
          <cell r="D491">
            <v>192056.3499740249</v>
          </cell>
          <cell r="E491">
            <v>0</v>
          </cell>
          <cell r="F491">
            <v>0</v>
          </cell>
          <cell r="G491">
            <v>0</v>
          </cell>
          <cell r="H491">
            <v>0</v>
          </cell>
          <cell r="I491">
            <v>0</v>
          </cell>
          <cell r="J491">
            <v>144582.97666176033</v>
          </cell>
        </row>
        <row r="492">
          <cell r="A492">
            <v>475</v>
          </cell>
          <cell r="B492">
            <v>85319</v>
          </cell>
          <cell r="C492">
            <v>0</v>
          </cell>
          <cell r="D492">
            <v>192056.3499740249</v>
          </cell>
          <cell r="E492">
            <v>0</v>
          </cell>
          <cell r="F492">
            <v>0</v>
          </cell>
          <cell r="G492">
            <v>0</v>
          </cell>
          <cell r="H492">
            <v>0</v>
          </cell>
          <cell r="I492">
            <v>0</v>
          </cell>
          <cell r="J492">
            <v>144582.97666176033</v>
          </cell>
        </row>
        <row r="493">
          <cell r="A493">
            <v>476</v>
          </cell>
          <cell r="B493">
            <v>85411</v>
          </cell>
          <cell r="C493">
            <v>0</v>
          </cell>
          <cell r="D493">
            <v>192056.3499740249</v>
          </cell>
          <cell r="E493">
            <v>0</v>
          </cell>
          <cell r="F493">
            <v>0</v>
          </cell>
          <cell r="G493">
            <v>0</v>
          </cell>
          <cell r="H493">
            <v>0</v>
          </cell>
          <cell r="I493">
            <v>0</v>
          </cell>
          <cell r="J493">
            <v>144582.97666176033</v>
          </cell>
        </row>
        <row r="494">
          <cell r="A494">
            <v>477</v>
          </cell>
          <cell r="B494">
            <v>85503</v>
          </cell>
          <cell r="C494">
            <v>0</v>
          </cell>
          <cell r="D494">
            <v>192056.3499740249</v>
          </cell>
          <cell r="E494">
            <v>0</v>
          </cell>
          <cell r="F494">
            <v>0</v>
          </cell>
          <cell r="G494">
            <v>0</v>
          </cell>
          <cell r="H494">
            <v>0</v>
          </cell>
          <cell r="I494">
            <v>0</v>
          </cell>
          <cell r="J494">
            <v>144582.97666176033</v>
          </cell>
        </row>
        <row r="495">
          <cell r="A495">
            <v>478</v>
          </cell>
          <cell r="B495">
            <v>85592</v>
          </cell>
          <cell r="C495">
            <v>0</v>
          </cell>
          <cell r="D495">
            <v>192056.3499740249</v>
          </cell>
          <cell r="E495">
            <v>0</v>
          </cell>
          <cell r="F495">
            <v>0</v>
          </cell>
          <cell r="G495">
            <v>0</v>
          </cell>
          <cell r="H495">
            <v>0</v>
          </cell>
          <cell r="I495">
            <v>0</v>
          </cell>
          <cell r="J495">
            <v>144582.97666176033</v>
          </cell>
        </row>
        <row r="496">
          <cell r="A496">
            <v>479</v>
          </cell>
          <cell r="B496">
            <v>85684</v>
          </cell>
          <cell r="C496">
            <v>0</v>
          </cell>
          <cell r="D496">
            <v>192056.3499740249</v>
          </cell>
          <cell r="E496">
            <v>0</v>
          </cell>
          <cell r="F496">
            <v>0</v>
          </cell>
          <cell r="G496">
            <v>0</v>
          </cell>
          <cell r="H496">
            <v>0</v>
          </cell>
          <cell r="I496">
            <v>0</v>
          </cell>
          <cell r="J496">
            <v>144582.97666176033</v>
          </cell>
        </row>
        <row r="497">
          <cell r="A497">
            <v>480</v>
          </cell>
          <cell r="B497">
            <v>85776</v>
          </cell>
          <cell r="C497">
            <v>0</v>
          </cell>
          <cell r="D497">
            <v>192056.3499740249</v>
          </cell>
          <cell r="E497">
            <v>0</v>
          </cell>
          <cell r="F497">
            <v>0</v>
          </cell>
          <cell r="G497">
            <v>0</v>
          </cell>
          <cell r="H497">
            <v>0</v>
          </cell>
          <cell r="I497">
            <v>0</v>
          </cell>
          <cell r="J497">
            <v>144582.97666176033</v>
          </cell>
        </row>
      </sheetData>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00"/>
  <sheetViews>
    <sheetView view="pageBreakPreview" topLeftCell="A112" zoomScale="115" zoomScaleNormal="100" zoomScaleSheetLayoutView="115" workbookViewId="0">
      <selection activeCell="F112" sqref="F112"/>
    </sheetView>
  </sheetViews>
  <sheetFormatPr defaultColWidth="8.85546875" defaultRowHeight="15" x14ac:dyDescent="0.25"/>
  <cols>
    <col min="1" max="1" width="8.85546875" style="88"/>
    <col min="2" max="2" width="5.85546875" style="88" customWidth="1"/>
    <col min="3" max="3" width="42" style="88" customWidth="1"/>
    <col min="4" max="4" width="8.85546875" style="88"/>
    <col min="5" max="5" width="10.42578125" style="88" bestFit="1" customWidth="1"/>
    <col min="6" max="6" width="12.5703125" style="88" bestFit="1" customWidth="1"/>
    <col min="7" max="7" width="20.140625" style="159" customWidth="1"/>
    <col min="8" max="16384" width="8.85546875" style="88"/>
  </cols>
  <sheetData>
    <row r="1" spans="2:7" x14ac:dyDescent="0.25">
      <c r="B1" s="173" t="s">
        <v>0</v>
      </c>
      <c r="C1" s="174"/>
      <c r="D1" s="1"/>
      <c r="E1" s="85"/>
      <c r="F1" s="86"/>
      <c r="G1" s="87"/>
    </row>
    <row r="2" spans="2:7" x14ac:dyDescent="0.25">
      <c r="B2" s="175" t="s">
        <v>273</v>
      </c>
      <c r="C2" s="176"/>
      <c r="D2" s="2"/>
      <c r="E2" s="89"/>
      <c r="F2" s="403"/>
      <c r="G2" s="404"/>
    </row>
    <row r="3" spans="2:7" x14ac:dyDescent="0.25">
      <c r="B3" s="175" t="s">
        <v>322</v>
      </c>
      <c r="C3" s="176"/>
      <c r="D3" s="89"/>
      <c r="E3" s="89"/>
      <c r="F3" s="90"/>
      <c r="G3" s="91"/>
    </row>
    <row r="4" spans="2:7" ht="15.75" thickBot="1" x14ac:dyDescent="0.3">
      <c r="B4" s="177" t="s">
        <v>2</v>
      </c>
      <c r="C4" s="176"/>
      <c r="D4" s="3"/>
      <c r="E4" s="92"/>
      <c r="F4" s="405"/>
      <c r="G4" s="406"/>
    </row>
    <row r="5" spans="2:7" ht="15.75" thickBot="1" x14ac:dyDescent="0.3">
      <c r="B5" s="4" t="s">
        <v>3</v>
      </c>
      <c r="C5" s="5" t="s">
        <v>4</v>
      </c>
      <c r="D5" s="6"/>
      <c r="E5" s="93"/>
      <c r="F5" s="6"/>
      <c r="G5" s="94"/>
    </row>
    <row r="6" spans="2:7" x14ac:dyDescent="0.25">
      <c r="B6" s="8"/>
      <c r="C6" s="9"/>
      <c r="D6" s="10"/>
      <c r="E6" s="95"/>
      <c r="F6" s="51"/>
      <c r="G6" s="96"/>
    </row>
    <row r="7" spans="2:7" x14ac:dyDescent="0.25">
      <c r="B7" s="11"/>
      <c r="C7" s="12" t="s">
        <v>5</v>
      </c>
      <c r="D7" s="13"/>
      <c r="E7" s="95"/>
      <c r="F7" s="51"/>
      <c r="G7" s="96"/>
    </row>
    <row r="8" spans="2:7" x14ac:dyDescent="0.25">
      <c r="B8" s="11"/>
      <c r="C8" s="12"/>
      <c r="D8" s="13"/>
      <c r="E8" s="95"/>
      <c r="F8" s="51"/>
      <c r="G8" s="96"/>
    </row>
    <row r="9" spans="2:7" x14ac:dyDescent="0.25">
      <c r="B9" s="11"/>
      <c r="C9" s="14" t="s">
        <v>6</v>
      </c>
      <c r="D9" s="13"/>
      <c r="E9" s="97"/>
      <c r="F9" s="51"/>
      <c r="G9" s="96"/>
    </row>
    <row r="10" spans="2:7" x14ac:dyDescent="0.25">
      <c r="B10" s="11"/>
      <c r="C10" s="15"/>
      <c r="D10" s="13"/>
      <c r="E10" s="97"/>
      <c r="F10" s="51"/>
      <c r="G10" s="96"/>
    </row>
    <row r="11" spans="2:7" x14ac:dyDescent="0.25">
      <c r="B11" s="11" t="s">
        <v>7</v>
      </c>
      <c r="C11" s="407" t="s">
        <v>276</v>
      </c>
      <c r="D11" s="399"/>
      <c r="E11" s="399"/>
      <c r="F11" s="399"/>
      <c r="G11" s="400"/>
    </row>
    <row r="12" spans="2:7" x14ac:dyDescent="0.25">
      <c r="B12" s="11"/>
      <c r="C12" s="407"/>
      <c r="D12" s="399"/>
      <c r="E12" s="399"/>
      <c r="F12" s="399"/>
      <c r="G12" s="400"/>
    </row>
    <row r="13" spans="2:7" x14ac:dyDescent="0.25">
      <c r="B13" s="11"/>
      <c r="C13" s="407"/>
      <c r="D13" s="399"/>
      <c r="E13" s="399"/>
      <c r="F13" s="399"/>
      <c r="G13" s="400"/>
    </row>
    <row r="14" spans="2:7" x14ac:dyDescent="0.25">
      <c r="B14" s="11"/>
      <c r="C14" s="407"/>
      <c r="D14" s="399"/>
      <c r="E14" s="399"/>
      <c r="F14" s="399"/>
      <c r="G14" s="400"/>
    </row>
    <row r="15" spans="2:7" x14ac:dyDescent="0.25">
      <c r="B15" s="11"/>
      <c r="C15" s="407"/>
      <c r="D15" s="399"/>
      <c r="E15" s="399"/>
      <c r="F15" s="399"/>
      <c r="G15" s="400"/>
    </row>
    <row r="16" spans="2:7" x14ac:dyDescent="0.25">
      <c r="B16" s="11"/>
      <c r="C16" s="407"/>
      <c r="D16" s="399"/>
      <c r="E16" s="399"/>
      <c r="F16" s="399"/>
      <c r="G16" s="400"/>
    </row>
    <row r="17" spans="2:7" x14ac:dyDescent="0.25">
      <c r="B17" s="11"/>
      <c r="C17" s="407"/>
      <c r="D17" s="399"/>
      <c r="E17" s="399"/>
      <c r="F17" s="399"/>
      <c r="G17" s="400"/>
    </row>
    <row r="18" spans="2:7" x14ac:dyDescent="0.25">
      <c r="B18" s="11"/>
      <c r="C18" s="15"/>
      <c r="D18" s="15"/>
      <c r="E18" s="15"/>
      <c r="F18" s="15"/>
      <c r="G18" s="98"/>
    </row>
    <row r="19" spans="2:7" x14ac:dyDescent="0.25">
      <c r="B19" s="11"/>
      <c r="C19" s="16" t="s">
        <v>8</v>
      </c>
      <c r="D19" s="17"/>
      <c r="E19" s="99"/>
      <c r="F19" s="51"/>
      <c r="G19" s="96"/>
    </row>
    <row r="20" spans="2:7" x14ac:dyDescent="0.25">
      <c r="B20" s="11"/>
      <c r="C20" s="18"/>
      <c r="D20" s="17"/>
      <c r="E20" s="99"/>
      <c r="F20" s="51"/>
      <c r="G20" s="96"/>
    </row>
    <row r="21" spans="2:7" x14ac:dyDescent="0.25">
      <c r="B21" s="11" t="s">
        <v>9</v>
      </c>
      <c r="C21" s="408" t="s">
        <v>10</v>
      </c>
      <c r="D21" s="408"/>
      <c r="E21" s="408"/>
      <c r="F21" s="408"/>
      <c r="G21" s="409"/>
    </row>
    <row r="22" spans="2:7" x14ac:dyDescent="0.25">
      <c r="B22" s="11"/>
      <c r="C22" s="15"/>
      <c r="D22" s="15"/>
      <c r="E22" s="15"/>
      <c r="F22" s="15"/>
      <c r="G22" s="98"/>
    </row>
    <row r="23" spans="2:7" x14ac:dyDescent="0.25">
      <c r="B23" s="11" t="s">
        <v>11</v>
      </c>
      <c r="C23" s="407" t="s">
        <v>12</v>
      </c>
      <c r="D23" s="399"/>
      <c r="E23" s="399"/>
      <c r="F23" s="399"/>
      <c r="G23" s="400"/>
    </row>
    <row r="24" spans="2:7" x14ac:dyDescent="0.25">
      <c r="B24" s="11"/>
      <c r="C24" s="407"/>
      <c r="D24" s="399"/>
      <c r="E24" s="399"/>
      <c r="F24" s="399"/>
      <c r="G24" s="400"/>
    </row>
    <row r="25" spans="2:7" x14ac:dyDescent="0.25">
      <c r="B25" s="11"/>
      <c r="C25" s="100"/>
      <c r="D25" s="41"/>
      <c r="E25" s="41"/>
      <c r="F25" s="41"/>
      <c r="G25" s="101"/>
    </row>
    <row r="26" spans="2:7" ht="15" customHeight="1" x14ac:dyDescent="0.25">
      <c r="B26" s="11" t="s">
        <v>13</v>
      </c>
      <c r="C26" s="407" t="s">
        <v>14</v>
      </c>
      <c r="D26" s="399"/>
      <c r="E26" s="399"/>
      <c r="F26" s="399"/>
      <c r="G26" s="400"/>
    </row>
    <row r="27" spans="2:7" x14ac:dyDescent="0.25">
      <c r="B27" s="11"/>
      <c r="C27" s="407"/>
      <c r="D27" s="399"/>
      <c r="E27" s="399"/>
      <c r="F27" s="399"/>
      <c r="G27" s="400"/>
    </row>
    <row r="28" spans="2:7" x14ac:dyDescent="0.25">
      <c r="B28" s="11"/>
      <c r="C28" s="407"/>
      <c r="D28" s="399"/>
      <c r="E28" s="399"/>
      <c r="F28" s="399"/>
      <c r="G28" s="400"/>
    </row>
    <row r="29" spans="2:7" x14ac:dyDescent="0.25">
      <c r="B29" s="11" t="s">
        <v>15</v>
      </c>
      <c r="C29" s="407" t="s">
        <v>16</v>
      </c>
      <c r="D29" s="399"/>
      <c r="E29" s="399"/>
      <c r="F29" s="399"/>
      <c r="G29" s="400"/>
    </row>
    <row r="30" spans="2:7" x14ac:dyDescent="0.25">
      <c r="B30" s="11"/>
      <c r="C30" s="407"/>
      <c r="D30" s="399"/>
      <c r="E30" s="399"/>
      <c r="F30" s="399"/>
      <c r="G30" s="400"/>
    </row>
    <row r="31" spans="2:7" x14ac:dyDescent="0.25">
      <c r="B31" s="11"/>
      <c r="C31" s="407"/>
      <c r="D31" s="399"/>
      <c r="E31" s="399"/>
      <c r="F31" s="399"/>
      <c r="G31" s="400"/>
    </row>
    <row r="32" spans="2:7" x14ac:dyDescent="0.25">
      <c r="B32" s="11"/>
      <c r="C32" s="407"/>
      <c r="D32" s="399"/>
      <c r="E32" s="399"/>
      <c r="F32" s="399"/>
      <c r="G32" s="400"/>
    </row>
    <row r="33" spans="2:7" x14ac:dyDescent="0.25">
      <c r="B33" s="11"/>
      <c r="C33" s="15"/>
      <c r="D33" s="15"/>
      <c r="E33" s="15"/>
      <c r="F33" s="15"/>
      <c r="G33" s="98"/>
    </row>
    <row r="34" spans="2:7" ht="15" customHeight="1" x14ac:dyDescent="0.25">
      <c r="B34" s="11" t="s">
        <v>17</v>
      </c>
      <c r="C34" s="407" t="s">
        <v>18</v>
      </c>
      <c r="D34" s="399"/>
      <c r="E34" s="399"/>
      <c r="F34" s="399"/>
      <c r="G34" s="400"/>
    </row>
    <row r="35" spans="2:7" x14ac:dyDescent="0.25">
      <c r="B35" s="11"/>
      <c r="C35" s="407"/>
      <c r="D35" s="399"/>
      <c r="E35" s="399"/>
      <c r="F35" s="399"/>
      <c r="G35" s="400"/>
    </row>
    <row r="36" spans="2:7" x14ac:dyDescent="0.25">
      <c r="B36" s="11"/>
      <c r="C36" s="407"/>
      <c r="D36" s="399"/>
      <c r="E36" s="399"/>
      <c r="F36" s="399"/>
      <c r="G36" s="400"/>
    </row>
    <row r="37" spans="2:7" x14ac:dyDescent="0.25">
      <c r="B37" s="11"/>
      <c r="C37" s="407"/>
      <c r="D37" s="399"/>
      <c r="E37" s="399"/>
      <c r="F37" s="399"/>
      <c r="G37" s="400"/>
    </row>
    <row r="38" spans="2:7" x14ac:dyDescent="0.25">
      <c r="B38" s="11"/>
      <c r="C38" s="15"/>
      <c r="D38" s="15"/>
      <c r="E38" s="15"/>
      <c r="F38" s="15"/>
      <c r="G38" s="98"/>
    </row>
    <row r="39" spans="2:7" x14ac:dyDescent="0.25">
      <c r="B39" s="11" t="s">
        <v>19</v>
      </c>
      <c r="C39" s="407" t="s">
        <v>20</v>
      </c>
      <c r="D39" s="399"/>
      <c r="E39" s="399"/>
      <c r="F39" s="399"/>
      <c r="G39" s="400"/>
    </row>
    <row r="40" spans="2:7" x14ac:dyDescent="0.25">
      <c r="B40" s="11"/>
      <c r="C40" s="407"/>
      <c r="D40" s="399"/>
      <c r="E40" s="399"/>
      <c r="F40" s="399"/>
      <c r="G40" s="400"/>
    </row>
    <row r="41" spans="2:7" x14ac:dyDescent="0.25">
      <c r="B41" s="11"/>
      <c r="C41" s="15"/>
      <c r="D41" s="15"/>
      <c r="E41" s="15"/>
      <c r="F41" s="15"/>
      <c r="G41" s="98"/>
    </row>
    <row r="42" spans="2:7" x14ac:dyDescent="0.25">
      <c r="B42" s="11"/>
      <c r="C42" s="15"/>
      <c r="D42" s="15"/>
      <c r="E42" s="15"/>
      <c r="F42" s="15"/>
      <c r="G42" s="98"/>
    </row>
    <row r="43" spans="2:7" x14ac:dyDescent="0.25">
      <c r="B43" s="11"/>
      <c r="C43" s="15"/>
      <c r="D43" s="15"/>
      <c r="E43" s="15"/>
      <c r="F43" s="15"/>
      <c r="G43" s="98"/>
    </row>
    <row r="44" spans="2:7" ht="15.75" thickBot="1" x14ac:dyDescent="0.3">
      <c r="B44" s="19"/>
      <c r="C44" s="20"/>
      <c r="D44" s="20"/>
      <c r="E44" s="20"/>
      <c r="F44" s="20"/>
      <c r="G44" s="102"/>
    </row>
    <row r="45" spans="2:7" ht="15.75" thickBot="1" x14ac:dyDescent="0.3">
      <c r="B45" s="21"/>
      <c r="C45" s="22"/>
      <c r="D45" s="23" t="s">
        <v>21</v>
      </c>
      <c r="E45" s="24">
        <v>1</v>
      </c>
      <c r="F45" s="22"/>
      <c r="G45" s="103"/>
    </row>
    <row r="46" spans="2:7" ht="15.75" thickBot="1" x14ac:dyDescent="0.3">
      <c r="B46" s="25"/>
      <c r="C46" s="26"/>
      <c r="D46" s="27"/>
      <c r="E46" s="26"/>
      <c r="F46" s="26"/>
      <c r="G46" s="104"/>
    </row>
    <row r="47" spans="2:7" ht="15.75" thickBot="1" x14ac:dyDescent="0.3">
      <c r="B47" s="25"/>
      <c r="C47" s="26"/>
      <c r="D47" s="27"/>
      <c r="E47" s="26"/>
      <c r="F47" s="397" t="s">
        <v>274</v>
      </c>
      <c r="G47" s="398"/>
    </row>
    <row r="48" spans="2:7" ht="15.75" thickBot="1" x14ac:dyDescent="0.3">
      <c r="B48" s="29" t="s">
        <v>22</v>
      </c>
      <c r="C48" s="30" t="s">
        <v>23</v>
      </c>
      <c r="D48" s="31" t="s">
        <v>24</v>
      </c>
      <c r="E48" s="105" t="s">
        <v>25</v>
      </c>
      <c r="F48" s="106" t="s">
        <v>26</v>
      </c>
      <c r="G48" s="107" t="s">
        <v>27</v>
      </c>
    </row>
    <row r="49" spans="2:7" x14ac:dyDescent="0.25">
      <c r="B49" s="11"/>
      <c r="C49" s="7"/>
      <c r="D49" s="32"/>
      <c r="E49" s="108"/>
      <c r="F49" s="109"/>
      <c r="G49" s="110"/>
    </row>
    <row r="50" spans="2:7" x14ac:dyDescent="0.25">
      <c r="B50" s="11"/>
      <c r="C50" s="28" t="s">
        <v>28</v>
      </c>
      <c r="D50" s="32"/>
      <c r="E50" s="108"/>
      <c r="F50" s="109"/>
      <c r="G50" s="110"/>
    </row>
    <row r="51" spans="2:7" x14ac:dyDescent="0.25">
      <c r="B51" s="11"/>
      <c r="C51" s="33" t="s">
        <v>29</v>
      </c>
      <c r="D51" s="11"/>
      <c r="E51" s="108"/>
      <c r="F51" s="111"/>
      <c r="G51" s="110"/>
    </row>
    <row r="52" spans="2:7" x14ac:dyDescent="0.25">
      <c r="B52" s="11" t="s">
        <v>7</v>
      </c>
      <c r="C52" s="7" t="s">
        <v>30</v>
      </c>
      <c r="D52" s="11" t="s">
        <v>31</v>
      </c>
      <c r="E52" s="112">
        <v>20</v>
      </c>
      <c r="F52" s="113"/>
      <c r="G52" s="110">
        <f>E52*F52</f>
        <v>0</v>
      </c>
    </row>
    <row r="53" spans="2:7" x14ac:dyDescent="0.25">
      <c r="B53" s="11"/>
      <c r="C53" s="7"/>
      <c r="D53" s="11"/>
      <c r="E53" s="112"/>
      <c r="F53" s="111"/>
      <c r="G53" s="110"/>
    </row>
    <row r="54" spans="2:7" x14ac:dyDescent="0.25">
      <c r="B54" s="11" t="s">
        <v>9</v>
      </c>
      <c r="C54" s="7" t="s">
        <v>32</v>
      </c>
      <c r="D54" s="11" t="s">
        <v>31</v>
      </c>
      <c r="E54" s="112">
        <v>20</v>
      </c>
      <c r="F54" s="113"/>
      <c r="G54" s="110">
        <f>E54*F54</f>
        <v>0</v>
      </c>
    </row>
    <row r="55" spans="2:7" x14ac:dyDescent="0.25">
      <c r="B55" s="11"/>
      <c r="C55" s="7"/>
      <c r="D55" s="11"/>
      <c r="E55" s="112"/>
      <c r="F55" s="111"/>
      <c r="G55" s="110"/>
    </row>
    <row r="56" spans="2:7" x14ac:dyDescent="0.25">
      <c r="B56" s="11" t="s">
        <v>11</v>
      </c>
      <c r="C56" s="7" t="s">
        <v>33</v>
      </c>
      <c r="D56" s="11" t="s">
        <v>31</v>
      </c>
      <c r="E56" s="112">
        <v>20</v>
      </c>
      <c r="F56" s="113"/>
      <c r="G56" s="110">
        <f>E56*F56</f>
        <v>0</v>
      </c>
    </row>
    <row r="57" spans="2:7" x14ac:dyDescent="0.25">
      <c r="B57" s="11"/>
      <c r="C57" s="7"/>
      <c r="D57" s="11"/>
      <c r="E57" s="112"/>
      <c r="F57" s="111"/>
      <c r="G57" s="110"/>
    </row>
    <row r="58" spans="2:7" x14ac:dyDescent="0.25">
      <c r="B58" s="11" t="s">
        <v>13</v>
      </c>
      <c r="C58" s="7" t="s">
        <v>34</v>
      </c>
      <c r="D58" s="11" t="s">
        <v>31</v>
      </c>
      <c r="E58" s="112">
        <v>20</v>
      </c>
      <c r="F58" s="113"/>
      <c r="G58" s="110">
        <f>E58*F58</f>
        <v>0</v>
      </c>
    </row>
    <row r="59" spans="2:7" x14ac:dyDescent="0.25">
      <c r="B59" s="11"/>
      <c r="C59" s="7"/>
      <c r="D59" s="11"/>
      <c r="E59" s="112"/>
      <c r="F59" s="111"/>
      <c r="G59" s="110"/>
    </row>
    <row r="60" spans="2:7" x14ac:dyDescent="0.25">
      <c r="B60" s="11" t="s">
        <v>15</v>
      </c>
      <c r="C60" s="7" t="s">
        <v>35</v>
      </c>
      <c r="D60" s="11" t="s">
        <v>31</v>
      </c>
      <c r="E60" s="112">
        <v>12</v>
      </c>
      <c r="F60" s="113"/>
      <c r="G60" s="110">
        <f>E60*F60</f>
        <v>0</v>
      </c>
    </row>
    <row r="61" spans="2:7" x14ac:dyDescent="0.25">
      <c r="B61" s="11"/>
      <c r="C61" s="7"/>
      <c r="D61" s="11"/>
      <c r="E61" s="112"/>
      <c r="F61" s="111"/>
      <c r="G61" s="110"/>
    </row>
    <row r="62" spans="2:7" x14ac:dyDescent="0.25">
      <c r="B62" s="11" t="s">
        <v>17</v>
      </c>
      <c r="C62" s="7" t="s">
        <v>36</v>
      </c>
      <c r="D62" s="11" t="s">
        <v>31</v>
      </c>
      <c r="E62" s="112">
        <v>12</v>
      </c>
      <c r="F62" s="113"/>
      <c r="G62" s="110">
        <f>E62*F62</f>
        <v>0</v>
      </c>
    </row>
    <row r="63" spans="2:7" x14ac:dyDescent="0.25">
      <c r="B63" s="11"/>
      <c r="C63" s="7"/>
      <c r="D63" s="11"/>
      <c r="E63" s="112"/>
      <c r="F63" s="111"/>
      <c r="G63" s="110"/>
    </row>
    <row r="64" spans="2:7" x14ac:dyDescent="0.25">
      <c r="B64" s="11" t="s">
        <v>19</v>
      </c>
      <c r="C64" s="7" t="s">
        <v>37</v>
      </c>
      <c r="D64" s="11" t="s">
        <v>31</v>
      </c>
      <c r="E64" s="112">
        <v>12</v>
      </c>
      <c r="F64" s="113"/>
      <c r="G64" s="110">
        <f>E64*F64</f>
        <v>0</v>
      </c>
    </row>
    <row r="65" spans="2:7" x14ac:dyDescent="0.25">
      <c r="B65" s="11"/>
      <c r="C65" s="7"/>
      <c r="D65" s="11"/>
      <c r="E65" s="112"/>
      <c r="F65" s="111"/>
      <c r="G65" s="110"/>
    </row>
    <row r="66" spans="2:7" x14ac:dyDescent="0.25">
      <c r="B66" s="11" t="s">
        <v>38</v>
      </c>
      <c r="C66" s="7" t="s">
        <v>39</v>
      </c>
      <c r="D66" s="11" t="s">
        <v>31</v>
      </c>
      <c r="E66" s="112">
        <v>12</v>
      </c>
      <c r="F66" s="113"/>
      <c r="G66" s="110">
        <f>E66*F66</f>
        <v>0</v>
      </c>
    </row>
    <row r="67" spans="2:7" x14ac:dyDescent="0.25">
      <c r="B67" s="11"/>
      <c r="C67" s="7"/>
      <c r="D67" s="11"/>
      <c r="E67" s="112"/>
      <c r="F67" s="111"/>
      <c r="G67" s="110"/>
    </row>
    <row r="68" spans="2:7" x14ac:dyDescent="0.25">
      <c r="B68" s="11" t="s">
        <v>40</v>
      </c>
      <c r="C68" s="7" t="s">
        <v>41</v>
      </c>
      <c r="D68" s="11" t="s">
        <v>31</v>
      </c>
      <c r="E68" s="112">
        <v>12</v>
      </c>
      <c r="F68" s="113"/>
      <c r="G68" s="110">
        <f>E68*F68</f>
        <v>0</v>
      </c>
    </row>
    <row r="69" spans="2:7" x14ac:dyDescent="0.25">
      <c r="B69" s="11"/>
      <c r="C69" s="7"/>
      <c r="D69" s="11"/>
      <c r="E69" s="114"/>
      <c r="F69" s="109"/>
      <c r="G69" s="110"/>
    </row>
    <row r="70" spans="2:7" x14ac:dyDescent="0.25">
      <c r="B70" s="11"/>
      <c r="C70" s="7"/>
      <c r="D70" s="11"/>
      <c r="E70" s="114"/>
      <c r="F70" s="109"/>
      <c r="G70" s="110"/>
    </row>
    <row r="71" spans="2:7" x14ac:dyDescent="0.25">
      <c r="B71" s="11"/>
      <c r="C71" s="7"/>
      <c r="D71" s="11"/>
      <c r="E71" s="114"/>
      <c r="F71" s="109"/>
      <c r="G71" s="110"/>
    </row>
    <row r="72" spans="2:7" x14ac:dyDescent="0.25">
      <c r="B72" s="11"/>
      <c r="C72" s="7"/>
      <c r="D72" s="11"/>
      <c r="E72" s="114"/>
      <c r="F72" s="109"/>
      <c r="G72" s="110"/>
    </row>
    <row r="73" spans="2:7" x14ac:dyDescent="0.25">
      <c r="B73" s="11"/>
      <c r="C73" s="7"/>
      <c r="D73" s="11"/>
      <c r="E73" s="114"/>
      <c r="F73" s="109"/>
      <c r="G73" s="110"/>
    </row>
    <row r="74" spans="2:7" x14ac:dyDescent="0.25">
      <c r="B74" s="11"/>
      <c r="C74" s="7"/>
      <c r="D74" s="11"/>
      <c r="E74" s="114"/>
      <c r="F74" s="109"/>
      <c r="G74" s="110"/>
    </row>
    <row r="75" spans="2:7" x14ac:dyDescent="0.25">
      <c r="B75" s="11"/>
      <c r="C75" s="7"/>
      <c r="D75" s="11"/>
      <c r="E75" s="114"/>
      <c r="F75" s="109"/>
      <c r="G75" s="110"/>
    </row>
    <row r="76" spans="2:7" x14ac:dyDescent="0.25">
      <c r="B76" s="11"/>
      <c r="C76" s="7"/>
      <c r="D76" s="11"/>
      <c r="E76" s="114"/>
      <c r="F76" s="109"/>
      <c r="G76" s="110"/>
    </row>
    <row r="77" spans="2:7" x14ac:dyDescent="0.25">
      <c r="B77" s="11"/>
      <c r="C77" s="7"/>
      <c r="D77" s="11"/>
      <c r="E77" s="114"/>
      <c r="F77" s="109"/>
      <c r="G77" s="110"/>
    </row>
    <row r="78" spans="2:7" x14ac:dyDescent="0.25">
      <c r="B78" s="11"/>
      <c r="C78" s="7"/>
      <c r="D78" s="32"/>
      <c r="E78" s="108"/>
      <c r="F78" s="109"/>
      <c r="G78" s="110"/>
    </row>
    <row r="79" spans="2:7" x14ac:dyDescent="0.25">
      <c r="B79" s="11"/>
      <c r="C79" s="7"/>
      <c r="D79" s="32"/>
      <c r="E79" s="108"/>
      <c r="F79" s="109"/>
      <c r="G79" s="110"/>
    </row>
    <row r="80" spans="2:7" x14ac:dyDescent="0.25">
      <c r="B80" s="11"/>
      <c r="C80" s="7"/>
      <c r="D80" s="32"/>
      <c r="E80" s="108"/>
      <c r="F80" s="109"/>
      <c r="G80" s="110"/>
    </row>
    <row r="81" spans="2:7" ht="15.75" thickBot="1" x14ac:dyDescent="0.3">
      <c r="B81" s="11"/>
      <c r="C81" s="7"/>
      <c r="D81" s="32"/>
      <c r="E81" s="108"/>
      <c r="F81" s="109"/>
      <c r="G81" s="110"/>
    </row>
    <row r="82" spans="2:7" x14ac:dyDescent="0.25">
      <c r="B82" s="34"/>
      <c r="C82" s="27" t="s">
        <v>42</v>
      </c>
      <c r="D82" s="35"/>
      <c r="E82" s="115"/>
      <c r="F82" s="116"/>
      <c r="G82" s="117">
        <f>SUM(G50:G78)</f>
        <v>0</v>
      </c>
    </row>
    <row r="83" spans="2:7" x14ac:dyDescent="0.25">
      <c r="B83" s="11"/>
      <c r="C83" s="7"/>
      <c r="D83" s="32"/>
      <c r="E83" s="108"/>
      <c r="F83" s="118"/>
      <c r="G83" s="119"/>
    </row>
    <row r="84" spans="2:7" ht="25.5" x14ac:dyDescent="0.25">
      <c r="B84" s="11" t="s">
        <v>43</v>
      </c>
      <c r="C84" s="36" t="s">
        <v>44</v>
      </c>
      <c r="D84" s="11"/>
      <c r="E84" s="120" t="s">
        <v>45</v>
      </c>
      <c r="F84" s="121"/>
      <c r="G84" s="119">
        <f>F84*G82</f>
        <v>0</v>
      </c>
    </row>
    <row r="85" spans="2:7" x14ac:dyDescent="0.25">
      <c r="B85" s="11"/>
      <c r="C85" s="7"/>
      <c r="D85" s="32"/>
      <c r="E85" s="108"/>
      <c r="F85" s="109"/>
      <c r="G85" s="110"/>
    </row>
    <row r="86" spans="2:7" ht="15.75" thickBot="1" x14ac:dyDescent="0.3">
      <c r="B86" s="19"/>
      <c r="C86" s="37"/>
      <c r="D86" s="38"/>
      <c r="E86" s="122"/>
      <c r="F86" s="123"/>
      <c r="G86" s="124"/>
    </row>
    <row r="87" spans="2:7" x14ac:dyDescent="0.25">
      <c r="B87" s="34"/>
      <c r="C87" s="39" t="s">
        <v>28</v>
      </c>
      <c r="D87" s="27"/>
      <c r="E87" s="115"/>
      <c r="F87" s="116"/>
      <c r="G87" s="117"/>
    </row>
    <row r="88" spans="2:7" ht="15.75" thickBot="1" x14ac:dyDescent="0.3">
      <c r="B88" s="19"/>
      <c r="C88" s="40" t="s">
        <v>46</v>
      </c>
      <c r="D88" s="40" t="s">
        <v>21</v>
      </c>
      <c r="E88" s="125">
        <v>2</v>
      </c>
      <c r="F88" s="123"/>
      <c r="G88" s="124">
        <f>SUM(G82:G86)</f>
        <v>0</v>
      </c>
    </row>
    <row r="89" spans="2:7" ht="15.75" thickBot="1" x14ac:dyDescent="0.3">
      <c r="B89" s="13"/>
      <c r="C89" s="33"/>
      <c r="D89" s="33"/>
      <c r="E89" s="126"/>
      <c r="F89" s="51"/>
      <c r="G89" s="127"/>
    </row>
    <row r="90" spans="2:7" ht="15.75" thickBot="1" x14ac:dyDescent="0.3">
      <c r="B90" s="4" t="s">
        <v>3</v>
      </c>
      <c r="C90" s="5" t="s">
        <v>4</v>
      </c>
      <c r="D90" s="6"/>
      <c r="E90" s="93"/>
      <c r="F90" s="6"/>
      <c r="G90" s="94"/>
    </row>
    <row r="91" spans="2:7" x14ac:dyDescent="0.25">
      <c r="B91" s="11"/>
      <c r="C91" s="7"/>
      <c r="D91" s="7"/>
      <c r="E91" s="128"/>
      <c r="F91" s="51"/>
      <c r="G91" s="96"/>
    </row>
    <row r="92" spans="2:7" x14ac:dyDescent="0.25">
      <c r="B92" s="11"/>
      <c r="C92" s="7" t="s">
        <v>47</v>
      </c>
      <c r="D92" s="7"/>
      <c r="E92" s="128"/>
      <c r="F92" s="51"/>
      <c r="G92" s="96"/>
    </row>
    <row r="93" spans="2:7" x14ac:dyDescent="0.25">
      <c r="B93" s="11"/>
      <c r="C93" s="18" t="s">
        <v>48</v>
      </c>
      <c r="D93" s="7"/>
      <c r="E93" s="128"/>
      <c r="F93" s="51"/>
      <c r="G93" s="96"/>
    </row>
    <row r="94" spans="2:7" x14ac:dyDescent="0.25">
      <c r="B94" s="11" t="s">
        <v>7</v>
      </c>
      <c r="C94" s="399" t="s">
        <v>49</v>
      </c>
      <c r="D94" s="399"/>
      <c r="E94" s="399"/>
      <c r="F94" s="399"/>
      <c r="G94" s="400"/>
    </row>
    <row r="95" spans="2:7" x14ac:dyDescent="0.25">
      <c r="B95" s="11"/>
      <c r="C95" s="399"/>
      <c r="D95" s="399"/>
      <c r="E95" s="399"/>
      <c r="F95" s="399"/>
      <c r="G95" s="400"/>
    </row>
    <row r="96" spans="2:7" x14ac:dyDescent="0.25">
      <c r="B96" s="11"/>
      <c r="C96" s="399"/>
      <c r="D96" s="399"/>
      <c r="E96" s="399"/>
      <c r="F96" s="399"/>
      <c r="G96" s="400"/>
    </row>
    <row r="97" spans="2:7" x14ac:dyDescent="0.25">
      <c r="B97" s="11"/>
      <c r="C97" s="399"/>
      <c r="D97" s="399"/>
      <c r="E97" s="399"/>
      <c r="F97" s="399"/>
      <c r="G97" s="400"/>
    </row>
    <row r="98" spans="2:7" x14ac:dyDescent="0.25">
      <c r="B98" s="11"/>
      <c r="C98" s="399"/>
      <c r="D98" s="399"/>
      <c r="E98" s="399"/>
      <c r="F98" s="399"/>
      <c r="G98" s="400"/>
    </row>
    <row r="99" spans="2:7" x14ac:dyDescent="0.25">
      <c r="B99" s="11"/>
      <c r="C99" s="41"/>
      <c r="D99" s="41"/>
      <c r="E99" s="41"/>
      <c r="F99" s="41"/>
      <c r="G99" s="101"/>
    </row>
    <row r="100" spans="2:7" x14ac:dyDescent="0.25">
      <c r="B100" s="11"/>
      <c r="C100" s="399" t="s">
        <v>50</v>
      </c>
      <c r="D100" s="399"/>
      <c r="E100" s="399"/>
      <c r="F100" s="399"/>
      <c r="G100" s="400"/>
    </row>
    <row r="101" spans="2:7" x14ac:dyDescent="0.25">
      <c r="B101" s="11"/>
      <c r="C101" s="399" t="s">
        <v>51</v>
      </c>
      <c r="D101" s="399"/>
      <c r="E101" s="399"/>
      <c r="F101" s="399"/>
      <c r="G101" s="400"/>
    </row>
    <row r="102" spans="2:7" ht="15.75" thickBot="1" x14ac:dyDescent="0.3">
      <c r="B102" s="11"/>
      <c r="C102" s="399" t="s">
        <v>52</v>
      </c>
      <c r="D102" s="399"/>
      <c r="E102" s="399"/>
      <c r="F102" s="399"/>
      <c r="G102" s="400"/>
    </row>
    <row r="103" spans="2:7" ht="15.75" thickBot="1" x14ac:dyDescent="0.3">
      <c r="B103" s="11"/>
      <c r="C103" s="15"/>
      <c r="D103" s="15"/>
      <c r="E103" s="15"/>
      <c r="F103" s="401" t="s">
        <v>274</v>
      </c>
      <c r="G103" s="402"/>
    </row>
    <row r="104" spans="2:7" ht="15.75" thickBot="1" x14ac:dyDescent="0.3">
      <c r="B104" s="29" t="s">
        <v>22</v>
      </c>
      <c r="C104" s="30" t="s">
        <v>23</v>
      </c>
      <c r="D104" s="31" t="s">
        <v>24</v>
      </c>
      <c r="E104" s="129" t="s">
        <v>25</v>
      </c>
      <c r="F104" s="106" t="s">
        <v>26</v>
      </c>
      <c r="G104" s="130" t="s">
        <v>27</v>
      </c>
    </row>
    <row r="105" spans="2:7" x14ac:dyDescent="0.25">
      <c r="B105" s="42"/>
      <c r="C105" s="28"/>
      <c r="D105" s="43"/>
      <c r="E105" s="131"/>
      <c r="F105" s="132"/>
      <c r="G105" s="133"/>
    </row>
    <row r="106" spans="2:7" x14ac:dyDescent="0.25">
      <c r="B106" s="11"/>
      <c r="C106" s="28" t="s">
        <v>47</v>
      </c>
      <c r="D106" s="44"/>
      <c r="E106" s="15"/>
      <c r="F106" s="118"/>
      <c r="G106" s="134"/>
    </row>
    <row r="107" spans="2:7" x14ac:dyDescent="0.25">
      <c r="B107" s="11"/>
      <c r="C107" s="28"/>
      <c r="D107" s="44"/>
      <c r="E107" s="15"/>
      <c r="F107" s="118"/>
      <c r="G107" s="134"/>
    </row>
    <row r="108" spans="2:7" x14ac:dyDescent="0.25">
      <c r="B108" s="11"/>
      <c r="C108" s="28" t="s">
        <v>53</v>
      </c>
      <c r="D108" s="44"/>
      <c r="E108" s="15"/>
      <c r="F108" s="118"/>
      <c r="G108" s="134"/>
    </row>
    <row r="109" spans="2:7" x14ac:dyDescent="0.25">
      <c r="B109" s="11"/>
      <c r="C109" s="161"/>
      <c r="D109" s="45"/>
      <c r="E109" s="135"/>
      <c r="F109" s="136"/>
      <c r="G109" s="134"/>
    </row>
    <row r="110" spans="2:7" x14ac:dyDescent="0.25">
      <c r="B110" s="11" t="s">
        <v>7</v>
      </c>
      <c r="C110" s="161" t="s">
        <v>55</v>
      </c>
      <c r="D110" s="45" t="s">
        <v>54</v>
      </c>
      <c r="E110" s="135">
        <v>10</v>
      </c>
      <c r="F110" s="137"/>
      <c r="G110" s="110">
        <f>E110*F110</f>
        <v>0</v>
      </c>
    </row>
    <row r="111" spans="2:7" x14ac:dyDescent="0.25">
      <c r="B111" s="11"/>
      <c r="C111" s="161"/>
      <c r="D111" s="45"/>
      <c r="E111" s="135"/>
      <c r="F111" s="136"/>
      <c r="G111" s="134"/>
    </row>
    <row r="112" spans="2:7" x14ac:dyDescent="0.25">
      <c r="B112" s="11" t="s">
        <v>9</v>
      </c>
      <c r="C112" s="161" t="s">
        <v>56</v>
      </c>
      <c r="D112" s="45" t="s">
        <v>57</v>
      </c>
      <c r="E112" s="135">
        <v>150</v>
      </c>
      <c r="F112" s="137"/>
      <c r="G112" s="110">
        <f>E112*F112</f>
        <v>0</v>
      </c>
    </row>
    <row r="113" spans="2:7" x14ac:dyDescent="0.25">
      <c r="B113" s="11"/>
      <c r="C113" s="161"/>
      <c r="D113" s="45"/>
      <c r="E113" s="135"/>
      <c r="F113" s="136"/>
      <c r="G113" s="134"/>
    </row>
    <row r="114" spans="2:7" x14ac:dyDescent="0.25">
      <c r="B114" s="11" t="s">
        <v>11</v>
      </c>
      <c r="C114" s="161" t="s">
        <v>58</v>
      </c>
      <c r="D114" s="45" t="s">
        <v>57</v>
      </c>
      <c r="E114" s="135">
        <v>150</v>
      </c>
      <c r="F114" s="137"/>
      <c r="G114" s="110">
        <f>E114*F114</f>
        <v>0</v>
      </c>
    </row>
    <row r="115" spans="2:7" x14ac:dyDescent="0.25">
      <c r="B115" s="11"/>
      <c r="C115" s="161"/>
      <c r="D115" s="45"/>
      <c r="E115" s="135"/>
      <c r="F115" s="136"/>
      <c r="G115" s="134"/>
    </row>
    <row r="116" spans="2:7" x14ac:dyDescent="0.25">
      <c r="B116" s="11" t="s">
        <v>13</v>
      </c>
      <c r="C116" s="161" t="s">
        <v>275</v>
      </c>
      <c r="D116" s="45" t="s">
        <v>57</v>
      </c>
      <c r="E116" s="135">
        <v>150</v>
      </c>
      <c r="F116" s="137"/>
      <c r="G116" s="110">
        <f>E116*F116</f>
        <v>0</v>
      </c>
    </row>
    <row r="117" spans="2:7" x14ac:dyDescent="0.25">
      <c r="B117" s="11"/>
      <c r="C117" s="161"/>
      <c r="D117" s="45"/>
      <c r="E117" s="135"/>
      <c r="F117" s="136"/>
      <c r="G117" s="160"/>
    </row>
    <row r="118" spans="2:7" x14ac:dyDescent="0.25">
      <c r="B118" s="11" t="s">
        <v>15</v>
      </c>
      <c r="C118" s="15" t="s">
        <v>277</v>
      </c>
      <c r="D118" s="45" t="s">
        <v>278</v>
      </c>
      <c r="E118" s="135">
        <v>0.5</v>
      </c>
      <c r="F118" s="137"/>
      <c r="G118" s="110">
        <f>E118*F118</f>
        <v>0</v>
      </c>
    </row>
    <row r="119" spans="2:7" x14ac:dyDescent="0.25">
      <c r="B119" s="11"/>
      <c r="C119" s="15"/>
      <c r="D119" s="45"/>
      <c r="E119" s="135"/>
      <c r="F119" s="136"/>
      <c r="G119" s="134"/>
    </row>
    <row r="120" spans="2:7" x14ac:dyDescent="0.25">
      <c r="B120" s="11" t="s">
        <v>17</v>
      </c>
      <c r="C120" s="15" t="s">
        <v>279</v>
      </c>
      <c r="D120" s="45" t="s">
        <v>278</v>
      </c>
      <c r="E120" s="135">
        <v>0.5</v>
      </c>
      <c r="F120" s="137"/>
      <c r="G120" s="110">
        <f>E120*F120</f>
        <v>0</v>
      </c>
    </row>
    <row r="121" spans="2:7" x14ac:dyDescent="0.25">
      <c r="B121" s="11"/>
      <c r="C121" s="15"/>
      <c r="D121" s="45"/>
      <c r="E121" s="135"/>
      <c r="F121" s="136"/>
      <c r="G121" s="134"/>
    </row>
    <row r="122" spans="2:7" ht="15.75" thickBot="1" x14ac:dyDescent="0.3">
      <c r="B122" s="11"/>
      <c r="C122" s="15"/>
      <c r="D122" s="45"/>
      <c r="E122" s="15"/>
      <c r="F122" s="118"/>
      <c r="G122" s="134"/>
    </row>
    <row r="123" spans="2:7" x14ac:dyDescent="0.25">
      <c r="B123" s="34"/>
      <c r="C123" s="39" t="s">
        <v>42</v>
      </c>
      <c r="D123" s="35"/>
      <c r="E123" s="138"/>
      <c r="F123" s="116"/>
      <c r="G123" s="139">
        <f>SUM(G109:G121)</f>
        <v>0</v>
      </c>
    </row>
    <row r="124" spans="2:7" x14ac:dyDescent="0.25">
      <c r="B124" s="11"/>
      <c r="C124" s="15"/>
      <c r="D124" s="45"/>
      <c r="E124" s="15"/>
      <c r="F124" s="118"/>
      <c r="G124" s="134"/>
    </row>
    <row r="125" spans="2:7" ht="25.5" x14ac:dyDescent="0.25">
      <c r="B125" s="11" t="s">
        <v>40</v>
      </c>
      <c r="C125" s="36" t="s">
        <v>44</v>
      </c>
      <c r="D125" s="45"/>
      <c r="E125" s="15" t="s">
        <v>45</v>
      </c>
      <c r="F125" s="121"/>
      <c r="G125" s="134">
        <f>G123*F125</f>
        <v>0</v>
      </c>
    </row>
    <row r="126" spans="2:7" x14ac:dyDescent="0.25">
      <c r="B126" s="11"/>
      <c r="C126" s="15"/>
      <c r="D126" s="44"/>
      <c r="E126" s="15"/>
      <c r="F126" s="118"/>
      <c r="G126" s="134"/>
    </row>
    <row r="127" spans="2:7" ht="15.75" thickBot="1" x14ac:dyDescent="0.3">
      <c r="B127" s="19"/>
      <c r="C127" s="20"/>
      <c r="D127" s="46"/>
      <c r="E127" s="20"/>
      <c r="F127" s="140"/>
      <c r="G127" s="141"/>
    </row>
    <row r="128" spans="2:7" x14ac:dyDescent="0.25">
      <c r="B128" s="34"/>
      <c r="C128" s="39" t="s">
        <v>53</v>
      </c>
      <c r="D128" s="47"/>
      <c r="E128" s="138"/>
      <c r="F128" s="116"/>
      <c r="G128" s="139"/>
    </row>
    <row r="129" spans="2:7" ht="15.75" thickBot="1" x14ac:dyDescent="0.3">
      <c r="B129" s="19"/>
      <c r="C129" s="40" t="s">
        <v>46</v>
      </c>
      <c r="D129" s="40" t="s">
        <v>21</v>
      </c>
      <c r="E129" s="142">
        <v>3</v>
      </c>
      <c r="F129" s="123"/>
      <c r="G129" s="143">
        <f>SUM(G123:G126)</f>
        <v>0</v>
      </c>
    </row>
    <row r="130" spans="2:7" ht="15.75" thickBot="1" x14ac:dyDescent="0.3">
      <c r="B130" s="13"/>
      <c r="C130" s="33"/>
      <c r="D130" s="33"/>
      <c r="E130" s="126"/>
      <c r="F130" s="51"/>
      <c r="G130" s="127"/>
    </row>
    <row r="131" spans="2:7" ht="15.75" thickBot="1" x14ac:dyDescent="0.3">
      <c r="B131" s="4" t="s">
        <v>3</v>
      </c>
      <c r="C131" s="5" t="s">
        <v>4</v>
      </c>
      <c r="D131" s="6"/>
      <c r="E131" s="93"/>
      <c r="F131" s="6"/>
      <c r="G131" s="94"/>
    </row>
    <row r="132" spans="2:7" x14ac:dyDescent="0.25">
      <c r="B132" s="8"/>
      <c r="C132" s="48"/>
      <c r="D132" s="10"/>
      <c r="E132" s="95"/>
      <c r="F132" s="10"/>
      <c r="G132" s="144"/>
    </row>
    <row r="133" spans="2:7" x14ac:dyDescent="0.25">
      <c r="B133" s="11"/>
      <c r="C133" s="18" t="s">
        <v>59</v>
      </c>
      <c r="D133" s="7"/>
      <c r="E133" s="128"/>
      <c r="F133" s="51"/>
      <c r="G133" s="96"/>
    </row>
    <row r="134" spans="2:7" x14ac:dyDescent="0.25">
      <c r="B134" s="11" t="s">
        <v>7</v>
      </c>
      <c r="C134" s="394" t="s">
        <v>60</v>
      </c>
      <c r="D134" s="395"/>
      <c r="E134" s="395"/>
      <c r="F134" s="395"/>
      <c r="G134" s="396"/>
    </row>
    <row r="135" spans="2:7" x14ac:dyDescent="0.25">
      <c r="B135" s="11"/>
      <c r="C135" s="394"/>
      <c r="D135" s="395"/>
      <c r="E135" s="395"/>
      <c r="F135" s="395"/>
      <c r="G135" s="396"/>
    </row>
    <row r="136" spans="2:7" x14ac:dyDescent="0.25">
      <c r="B136" s="11"/>
      <c r="C136" s="394"/>
      <c r="D136" s="395"/>
      <c r="E136" s="395"/>
      <c r="F136" s="395"/>
      <c r="G136" s="396"/>
    </row>
    <row r="137" spans="2:7" x14ac:dyDescent="0.25">
      <c r="B137" s="11" t="s">
        <v>9</v>
      </c>
      <c r="C137" s="394" t="s">
        <v>61</v>
      </c>
      <c r="D137" s="395"/>
      <c r="E137" s="395"/>
      <c r="F137" s="395"/>
      <c r="G137" s="396"/>
    </row>
    <row r="138" spans="2:7" x14ac:dyDescent="0.25">
      <c r="B138" s="11"/>
      <c r="C138" s="394"/>
      <c r="D138" s="395"/>
      <c r="E138" s="395"/>
      <c r="F138" s="395"/>
      <c r="G138" s="396"/>
    </row>
    <row r="139" spans="2:7" x14ac:dyDescent="0.25">
      <c r="B139" s="11"/>
      <c r="C139" s="394"/>
      <c r="D139" s="395"/>
      <c r="E139" s="395"/>
      <c r="F139" s="395"/>
      <c r="G139" s="396"/>
    </row>
    <row r="140" spans="2:7" ht="15" customHeight="1" x14ac:dyDescent="0.25">
      <c r="B140" s="11" t="s">
        <v>11</v>
      </c>
      <c r="C140" s="394" t="s">
        <v>62</v>
      </c>
      <c r="D140" s="395"/>
      <c r="E140" s="395"/>
      <c r="F140" s="395"/>
      <c r="G140" s="396"/>
    </row>
    <row r="141" spans="2:7" x14ac:dyDescent="0.25">
      <c r="B141" s="11"/>
      <c r="C141" s="394"/>
      <c r="D141" s="395"/>
      <c r="E141" s="395"/>
      <c r="F141" s="395"/>
      <c r="G141" s="396"/>
    </row>
    <row r="142" spans="2:7" x14ac:dyDescent="0.25">
      <c r="B142" s="11"/>
      <c r="C142" s="394"/>
      <c r="D142" s="395"/>
      <c r="E142" s="395"/>
      <c r="F142" s="395"/>
      <c r="G142" s="396"/>
    </row>
    <row r="143" spans="2:7" x14ac:dyDescent="0.25">
      <c r="B143" s="11"/>
      <c r="C143" s="394"/>
      <c r="D143" s="395"/>
      <c r="E143" s="395"/>
      <c r="F143" s="395"/>
      <c r="G143" s="396"/>
    </row>
    <row r="144" spans="2:7" x14ac:dyDescent="0.25">
      <c r="B144" s="11"/>
      <c r="C144" s="394"/>
      <c r="D144" s="395"/>
      <c r="E144" s="395"/>
      <c r="F144" s="395"/>
      <c r="G144" s="396"/>
    </row>
    <row r="145" spans="2:7" x14ac:dyDescent="0.25">
      <c r="B145" s="11" t="s">
        <v>13</v>
      </c>
      <c r="C145" s="394" t="s">
        <v>63</v>
      </c>
      <c r="D145" s="395"/>
      <c r="E145" s="395"/>
      <c r="F145" s="395"/>
      <c r="G145" s="396"/>
    </row>
    <row r="146" spans="2:7" ht="15.75" thickBot="1" x14ac:dyDescent="0.3">
      <c r="B146" s="11"/>
      <c r="C146" s="394"/>
      <c r="D146" s="395"/>
      <c r="E146" s="395"/>
      <c r="F146" s="395"/>
      <c r="G146" s="396"/>
    </row>
    <row r="147" spans="2:7" ht="15.75" thickBot="1" x14ac:dyDescent="0.3">
      <c r="B147" s="11"/>
      <c r="C147" s="15"/>
      <c r="D147" s="15"/>
      <c r="E147" s="15"/>
      <c r="F147" s="397" t="s">
        <v>274</v>
      </c>
      <c r="G147" s="398"/>
    </row>
    <row r="148" spans="2:7" ht="15.75" thickBot="1" x14ac:dyDescent="0.3">
      <c r="B148" s="29" t="s">
        <v>22</v>
      </c>
      <c r="C148" s="30" t="s">
        <v>23</v>
      </c>
      <c r="D148" s="31" t="s">
        <v>24</v>
      </c>
      <c r="E148" s="129" t="s">
        <v>25</v>
      </c>
      <c r="F148" s="106" t="s">
        <v>26</v>
      </c>
      <c r="G148" s="107" t="s">
        <v>27</v>
      </c>
    </row>
    <row r="149" spans="2:7" x14ac:dyDescent="0.25">
      <c r="B149" s="11"/>
      <c r="C149" s="15"/>
      <c r="D149" s="44"/>
      <c r="E149" s="15"/>
      <c r="F149" s="118"/>
      <c r="G149" s="119"/>
    </row>
    <row r="150" spans="2:7" x14ac:dyDescent="0.25">
      <c r="B150" s="11" t="s">
        <v>7</v>
      </c>
      <c r="C150" s="15" t="s">
        <v>64</v>
      </c>
      <c r="D150" s="45" t="s">
        <v>65</v>
      </c>
      <c r="E150" s="145">
        <v>2</v>
      </c>
      <c r="F150" s="137"/>
      <c r="G150" s="110">
        <f>E150*F150</f>
        <v>0</v>
      </c>
    </row>
    <row r="151" spans="2:7" x14ac:dyDescent="0.25">
      <c r="B151" s="11"/>
      <c r="C151" s="15"/>
      <c r="D151" s="45"/>
      <c r="E151" s="145"/>
      <c r="F151" s="146"/>
      <c r="G151" s="147"/>
    </row>
    <row r="152" spans="2:7" x14ac:dyDescent="0.25">
      <c r="B152" s="11" t="s">
        <v>13</v>
      </c>
      <c r="C152" s="15" t="s">
        <v>66</v>
      </c>
      <c r="D152" s="45" t="s">
        <v>65</v>
      </c>
      <c r="E152" s="145">
        <v>2</v>
      </c>
      <c r="F152" s="137"/>
      <c r="G152" s="110">
        <f>E152*F152</f>
        <v>0</v>
      </c>
    </row>
    <row r="153" spans="2:7" x14ac:dyDescent="0.25">
      <c r="B153" s="11"/>
      <c r="C153" s="15"/>
      <c r="D153" s="45"/>
      <c r="E153" s="145"/>
      <c r="F153" s="146"/>
      <c r="G153" s="147"/>
    </row>
    <row r="154" spans="2:7" x14ac:dyDescent="0.25">
      <c r="B154" s="11" t="s">
        <v>15</v>
      </c>
      <c r="C154" s="15" t="s">
        <v>67</v>
      </c>
      <c r="D154" s="45" t="s">
        <v>65</v>
      </c>
      <c r="E154" s="145">
        <v>2</v>
      </c>
      <c r="F154" s="137"/>
      <c r="G154" s="110">
        <f>E154*F154</f>
        <v>0</v>
      </c>
    </row>
    <row r="155" spans="2:7" x14ac:dyDescent="0.25">
      <c r="B155" s="11"/>
      <c r="C155" s="15"/>
      <c r="D155" s="45"/>
      <c r="E155" s="145"/>
      <c r="F155" s="146"/>
      <c r="G155" s="147"/>
    </row>
    <row r="156" spans="2:7" x14ac:dyDescent="0.25">
      <c r="B156" s="11" t="s">
        <v>19</v>
      </c>
      <c r="C156" s="15" t="s">
        <v>68</v>
      </c>
      <c r="D156" s="45" t="s">
        <v>65</v>
      </c>
      <c r="E156" s="145">
        <v>2</v>
      </c>
      <c r="F156" s="137"/>
      <c r="G156" s="110">
        <f>E156*F156</f>
        <v>0</v>
      </c>
    </row>
    <row r="157" spans="2:7" ht="15.75" thickBot="1" x14ac:dyDescent="0.3">
      <c r="B157" s="11"/>
      <c r="C157" s="15"/>
      <c r="D157" s="44"/>
      <c r="E157" s="15"/>
      <c r="F157" s="118"/>
      <c r="G157" s="119"/>
    </row>
    <row r="158" spans="2:7" x14ac:dyDescent="0.25">
      <c r="B158" s="34"/>
      <c r="C158" s="39" t="s">
        <v>42</v>
      </c>
      <c r="D158" s="35"/>
      <c r="E158" s="138"/>
      <c r="F158" s="116"/>
      <c r="G158" s="117">
        <f>SUM(G150:G156)</f>
        <v>0</v>
      </c>
    </row>
    <row r="159" spans="2:7" x14ac:dyDescent="0.25">
      <c r="B159" s="11"/>
      <c r="C159" s="15"/>
      <c r="D159" s="45"/>
      <c r="E159" s="15"/>
      <c r="F159" s="118"/>
      <c r="G159" s="119"/>
    </row>
    <row r="160" spans="2:7" ht="26.25" thickBot="1" x14ac:dyDescent="0.3">
      <c r="B160" s="19" t="s">
        <v>40</v>
      </c>
      <c r="C160" s="49" t="s">
        <v>44</v>
      </c>
      <c r="D160" s="50"/>
      <c r="E160" s="20" t="s">
        <v>45</v>
      </c>
      <c r="F160" s="148"/>
      <c r="G160" s="149">
        <f>G158*F160</f>
        <v>0</v>
      </c>
    </row>
    <row r="161" spans="2:7" x14ac:dyDescent="0.25">
      <c r="B161" s="11"/>
      <c r="C161" s="28" t="s">
        <v>69</v>
      </c>
      <c r="D161" s="7"/>
      <c r="E161" s="128"/>
      <c r="F161" s="109"/>
      <c r="G161" s="110"/>
    </row>
    <row r="162" spans="2:7" ht="15.75" thickBot="1" x14ac:dyDescent="0.3">
      <c r="B162" s="19"/>
      <c r="C162" s="40" t="s">
        <v>46</v>
      </c>
      <c r="D162" s="40" t="s">
        <v>21</v>
      </c>
      <c r="E162" s="142">
        <v>4</v>
      </c>
      <c r="F162" s="123"/>
      <c r="G162" s="124">
        <f>SUM(G158:G160)</f>
        <v>0</v>
      </c>
    </row>
    <row r="163" spans="2:7" ht="15.75" thickBot="1" x14ac:dyDescent="0.3">
      <c r="B163" s="52" t="s">
        <v>22</v>
      </c>
      <c r="C163" s="31" t="s">
        <v>23</v>
      </c>
      <c r="D163" s="30" t="s">
        <v>70</v>
      </c>
      <c r="E163" s="150" t="s">
        <v>71</v>
      </c>
      <c r="F163" s="151"/>
      <c r="G163" s="130" t="s">
        <v>72</v>
      </c>
    </row>
    <row r="164" spans="2:7" x14ac:dyDescent="0.25">
      <c r="B164" s="53"/>
      <c r="C164" s="55"/>
      <c r="D164" s="17"/>
      <c r="E164" s="54"/>
      <c r="F164" s="152"/>
      <c r="G164" s="134"/>
    </row>
    <row r="165" spans="2:7" x14ac:dyDescent="0.25">
      <c r="B165" s="56" t="s">
        <v>7</v>
      </c>
      <c r="C165" s="43" t="s">
        <v>28</v>
      </c>
      <c r="D165" s="57" t="s">
        <v>73</v>
      </c>
      <c r="E165" s="58">
        <v>2</v>
      </c>
      <c r="F165" s="152"/>
      <c r="G165" s="134">
        <f>G88</f>
        <v>0</v>
      </c>
    </row>
    <row r="166" spans="2:7" x14ac:dyDescent="0.25">
      <c r="B166" s="56"/>
      <c r="C166" s="43"/>
      <c r="D166" s="57"/>
      <c r="E166" s="58"/>
      <c r="F166" s="152"/>
      <c r="G166" s="134"/>
    </row>
    <row r="167" spans="2:7" x14ac:dyDescent="0.25">
      <c r="B167" s="56" t="s">
        <v>9</v>
      </c>
      <c r="C167" s="43" t="s">
        <v>53</v>
      </c>
      <c r="D167" s="57" t="s">
        <v>74</v>
      </c>
      <c r="E167" s="58">
        <v>3</v>
      </c>
      <c r="F167" s="152"/>
      <c r="G167" s="134">
        <f>G129</f>
        <v>0</v>
      </c>
    </row>
    <row r="168" spans="2:7" x14ac:dyDescent="0.25">
      <c r="B168" s="56"/>
      <c r="C168" s="43"/>
      <c r="D168" s="57"/>
      <c r="E168" s="58"/>
      <c r="F168" s="152"/>
      <c r="G168" s="134"/>
    </row>
    <row r="169" spans="2:7" x14ac:dyDescent="0.25">
      <c r="B169" s="56" t="s">
        <v>11</v>
      </c>
      <c r="C169" s="43" t="s">
        <v>69</v>
      </c>
      <c r="D169" s="57" t="s">
        <v>74</v>
      </c>
      <c r="E169" s="58">
        <v>4</v>
      </c>
      <c r="F169" s="152"/>
      <c r="G169" s="134">
        <f>G162</f>
        <v>0</v>
      </c>
    </row>
    <row r="170" spans="2:7" x14ac:dyDescent="0.25">
      <c r="B170" s="56"/>
      <c r="C170" s="59"/>
      <c r="D170" s="60"/>
      <c r="E170" s="59"/>
      <c r="F170" s="152"/>
      <c r="G170" s="134"/>
    </row>
    <row r="171" spans="2:7" ht="15.75" thickBot="1" x14ac:dyDescent="0.3">
      <c r="B171" s="53"/>
      <c r="C171" s="54"/>
      <c r="D171" s="17"/>
      <c r="E171" s="54"/>
      <c r="F171" s="152"/>
      <c r="G171" s="141"/>
    </row>
    <row r="172" spans="2:7" x14ac:dyDescent="0.25">
      <c r="B172" s="61"/>
      <c r="C172" s="62" t="s">
        <v>75</v>
      </c>
      <c r="D172" s="27" t="s">
        <v>21</v>
      </c>
      <c r="E172" s="153">
        <v>4</v>
      </c>
      <c r="F172" s="154"/>
      <c r="G172" s="139"/>
    </row>
    <row r="173" spans="2:7" ht="15.75" thickBot="1" x14ac:dyDescent="0.3">
      <c r="B173" s="63"/>
      <c r="C173" s="64" t="s">
        <v>76</v>
      </c>
      <c r="D173" s="37"/>
      <c r="E173" s="155"/>
      <c r="F173" s="156"/>
      <c r="G173" s="143">
        <f>SUM(G164:G170)</f>
        <v>0</v>
      </c>
    </row>
    <row r="174" spans="2:7" x14ac:dyDescent="0.25">
      <c r="B174" s="157"/>
      <c r="C174" s="157"/>
      <c r="D174" s="157"/>
      <c r="E174" s="157"/>
      <c r="F174" s="157"/>
      <c r="G174" s="158"/>
    </row>
    <row r="175" spans="2:7" x14ac:dyDescent="0.25">
      <c r="B175" s="157"/>
      <c r="C175" s="157"/>
      <c r="D175" s="157"/>
      <c r="E175" s="157"/>
      <c r="F175" s="157"/>
      <c r="G175" s="158"/>
    </row>
    <row r="176" spans="2:7" x14ac:dyDescent="0.25">
      <c r="B176" s="157"/>
      <c r="C176" s="157"/>
      <c r="D176" s="157"/>
      <c r="E176" s="157"/>
      <c r="F176" s="157"/>
      <c r="G176" s="158"/>
    </row>
    <row r="177" spans="2:7" x14ac:dyDescent="0.25">
      <c r="B177" s="157"/>
      <c r="C177" s="157"/>
      <c r="D177" s="157"/>
      <c r="E177" s="157"/>
      <c r="F177" s="157"/>
      <c r="G177" s="158"/>
    </row>
    <row r="178" spans="2:7" x14ac:dyDescent="0.25">
      <c r="B178" s="157"/>
      <c r="C178" s="157"/>
      <c r="D178" s="157"/>
      <c r="E178" s="157"/>
      <c r="F178" s="157"/>
      <c r="G178" s="158"/>
    </row>
    <row r="179" spans="2:7" x14ac:dyDescent="0.25">
      <c r="B179" s="157"/>
      <c r="C179" s="157"/>
      <c r="D179" s="157"/>
      <c r="E179" s="157"/>
      <c r="F179" s="157"/>
      <c r="G179" s="158"/>
    </row>
    <row r="180" spans="2:7" x14ac:dyDescent="0.25">
      <c r="B180" s="157"/>
      <c r="C180" s="157"/>
      <c r="D180" s="157"/>
      <c r="E180" s="157"/>
      <c r="F180" s="157"/>
      <c r="G180" s="158"/>
    </row>
    <row r="181" spans="2:7" x14ac:dyDescent="0.25">
      <c r="B181" s="157"/>
      <c r="C181" s="157"/>
      <c r="D181" s="157"/>
      <c r="E181" s="157"/>
      <c r="F181" s="157"/>
      <c r="G181" s="158"/>
    </row>
    <row r="182" spans="2:7" x14ac:dyDescent="0.25">
      <c r="B182" s="157"/>
      <c r="C182" s="157"/>
      <c r="D182" s="157"/>
      <c r="E182" s="157"/>
      <c r="F182" s="157"/>
      <c r="G182" s="158"/>
    </row>
    <row r="183" spans="2:7" x14ac:dyDescent="0.25">
      <c r="B183" s="157"/>
      <c r="C183" s="157"/>
      <c r="D183" s="157"/>
      <c r="E183" s="157"/>
      <c r="F183" s="157"/>
      <c r="G183" s="158"/>
    </row>
    <row r="184" spans="2:7" x14ac:dyDescent="0.25">
      <c r="B184" s="157"/>
      <c r="C184" s="157"/>
      <c r="D184" s="157"/>
      <c r="E184" s="157"/>
      <c r="F184" s="157"/>
      <c r="G184" s="158"/>
    </row>
    <row r="185" spans="2:7" x14ac:dyDescent="0.25">
      <c r="B185" s="157"/>
      <c r="C185" s="157"/>
      <c r="D185" s="157"/>
      <c r="E185" s="157"/>
      <c r="F185" s="157"/>
      <c r="G185" s="158"/>
    </row>
    <row r="186" spans="2:7" x14ac:dyDescent="0.25">
      <c r="B186" s="157"/>
      <c r="C186" s="157"/>
      <c r="D186" s="157"/>
      <c r="E186" s="157"/>
      <c r="F186" s="157"/>
      <c r="G186" s="158"/>
    </row>
    <row r="187" spans="2:7" x14ac:dyDescent="0.25">
      <c r="B187" s="157"/>
      <c r="C187" s="157"/>
      <c r="D187" s="157"/>
      <c r="E187" s="157"/>
      <c r="F187" s="157"/>
      <c r="G187" s="158"/>
    </row>
    <row r="188" spans="2:7" x14ac:dyDescent="0.25">
      <c r="B188" s="157"/>
      <c r="C188" s="157"/>
      <c r="D188" s="157"/>
      <c r="E188" s="157"/>
      <c r="F188" s="157"/>
      <c r="G188" s="158"/>
    </row>
    <row r="189" spans="2:7" x14ac:dyDescent="0.25">
      <c r="B189" s="157"/>
      <c r="C189" s="157"/>
      <c r="D189" s="157"/>
      <c r="E189" s="157"/>
      <c r="F189" s="157"/>
      <c r="G189" s="158"/>
    </row>
    <row r="190" spans="2:7" x14ac:dyDescent="0.25">
      <c r="B190" s="157"/>
      <c r="C190" s="157"/>
      <c r="D190" s="157"/>
      <c r="E190" s="157"/>
      <c r="F190" s="157"/>
      <c r="G190" s="158"/>
    </row>
    <row r="191" spans="2:7" x14ac:dyDescent="0.25">
      <c r="B191" s="157"/>
      <c r="C191" s="157"/>
      <c r="D191" s="157"/>
      <c r="E191" s="157"/>
      <c r="F191" s="157"/>
      <c r="G191" s="158"/>
    </row>
    <row r="192" spans="2:7" x14ac:dyDescent="0.25">
      <c r="B192" s="157"/>
      <c r="C192" s="157"/>
      <c r="D192" s="157"/>
      <c r="E192" s="157"/>
      <c r="F192" s="157"/>
      <c r="G192" s="158"/>
    </row>
    <row r="193" spans="2:7" x14ac:dyDescent="0.25">
      <c r="B193" s="157"/>
      <c r="C193" s="157"/>
      <c r="D193" s="157"/>
      <c r="E193" s="157"/>
      <c r="F193" s="157"/>
      <c r="G193" s="158"/>
    </row>
    <row r="194" spans="2:7" x14ac:dyDescent="0.25">
      <c r="B194" s="157"/>
      <c r="C194" s="157"/>
      <c r="D194" s="157"/>
      <c r="E194" s="157"/>
      <c r="F194" s="157"/>
      <c r="G194" s="158"/>
    </row>
    <row r="195" spans="2:7" x14ac:dyDescent="0.25">
      <c r="B195" s="157"/>
      <c r="C195" s="157"/>
      <c r="D195" s="157"/>
      <c r="E195" s="157"/>
      <c r="F195" s="157"/>
      <c r="G195" s="158"/>
    </row>
    <row r="196" spans="2:7" x14ac:dyDescent="0.25">
      <c r="B196" s="157"/>
      <c r="C196" s="157"/>
      <c r="D196" s="157"/>
      <c r="E196" s="157"/>
      <c r="F196" s="157"/>
      <c r="G196" s="158"/>
    </row>
    <row r="197" spans="2:7" x14ac:dyDescent="0.25">
      <c r="B197" s="157"/>
      <c r="C197" s="157"/>
      <c r="D197" s="157"/>
      <c r="E197" s="157"/>
      <c r="F197" s="157"/>
      <c r="G197" s="158"/>
    </row>
    <row r="198" spans="2:7" x14ac:dyDescent="0.25">
      <c r="B198" s="157"/>
      <c r="C198" s="157"/>
      <c r="D198" s="157"/>
      <c r="E198" s="157"/>
      <c r="F198" s="157"/>
      <c r="G198" s="158"/>
    </row>
    <row r="199" spans="2:7" x14ac:dyDescent="0.25">
      <c r="B199" s="157"/>
      <c r="C199" s="157"/>
      <c r="D199" s="157"/>
      <c r="E199" s="157"/>
      <c r="F199" s="157"/>
      <c r="G199" s="158"/>
    </row>
    <row r="200" spans="2:7" x14ac:dyDescent="0.25">
      <c r="B200" s="157"/>
      <c r="C200" s="157"/>
      <c r="D200" s="157"/>
      <c r="E200" s="157"/>
      <c r="F200" s="157"/>
      <c r="G200" s="158"/>
    </row>
  </sheetData>
  <sheetProtection algorithmName="SHA-512" hashValue="+I/4RtoQNiq3M6V3oj+kphp8HxL20JxCVWCFfZhCwhys3yq48Js2VqtoaqM6illls0OqG7J3599PCE2Vyx6RAg==" saltValue="nzk14XCTQImHq1Vfv1d3JA==" spinCount="100000" sheet="1" selectLockedCells="1"/>
  <mergeCells count="20">
    <mergeCell ref="C100:G100"/>
    <mergeCell ref="F2:G2"/>
    <mergeCell ref="F4:G4"/>
    <mergeCell ref="C11:G17"/>
    <mergeCell ref="C21:G21"/>
    <mergeCell ref="C23:G24"/>
    <mergeCell ref="C26:G28"/>
    <mergeCell ref="C29:G32"/>
    <mergeCell ref="C34:G37"/>
    <mergeCell ref="C39:G40"/>
    <mergeCell ref="F47:G47"/>
    <mergeCell ref="C94:G98"/>
    <mergeCell ref="C145:G146"/>
    <mergeCell ref="F147:G147"/>
    <mergeCell ref="C101:G101"/>
    <mergeCell ref="C102:G102"/>
    <mergeCell ref="F103:G103"/>
    <mergeCell ref="C134:G136"/>
    <mergeCell ref="C137:G139"/>
    <mergeCell ref="C140:G144"/>
  </mergeCells>
  <pageMargins left="0.7" right="0.7" top="0.75" bottom="0.75" header="0.3" footer="0.3"/>
  <pageSetup scale="90" orientation="portrait" r:id="rId1"/>
  <rowBreaks count="3" manualBreakCount="3">
    <brk id="45" min="1" max="6" man="1"/>
    <brk id="88" min="1" max="6" man="1"/>
    <brk id="129" min="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P271"/>
  <sheetViews>
    <sheetView tabSelected="1" view="pageBreakPreview" zoomScaleNormal="100" zoomScaleSheetLayoutView="100" workbookViewId="0">
      <selection activeCell="G61" sqref="G61"/>
    </sheetView>
  </sheetViews>
  <sheetFormatPr defaultRowHeight="12.75" x14ac:dyDescent="0.2"/>
  <cols>
    <col min="1" max="1" width="6.28515625" style="247" customWidth="1"/>
    <col min="2" max="2" width="9.42578125" style="247" customWidth="1"/>
    <col min="3" max="3" width="41.42578125" style="247" customWidth="1"/>
    <col min="4" max="4" width="7.28515625" style="247" customWidth="1"/>
    <col min="5" max="5" width="12.140625" style="247" customWidth="1"/>
    <col min="6" max="6" width="14.28515625" style="247" customWidth="1"/>
    <col min="7" max="7" width="19.7109375" style="248" customWidth="1"/>
    <col min="8" max="8" width="13.85546875" style="247" customWidth="1"/>
    <col min="9" max="9" width="12.140625" style="247" bestFit="1" customWidth="1"/>
    <col min="10" max="13" width="8.85546875" style="247"/>
    <col min="14" max="14" width="9.42578125" style="247" customWidth="1"/>
    <col min="15" max="15" width="25.28515625" style="247" customWidth="1"/>
    <col min="16" max="251" width="8.85546875" style="247"/>
    <col min="252" max="252" width="10" style="247" customWidth="1"/>
    <col min="253" max="253" width="55" style="247" customWidth="1"/>
    <col min="254" max="254" width="5.42578125" style="247" bestFit="1" customWidth="1"/>
    <col min="255" max="255" width="9.42578125" style="247" bestFit="1" customWidth="1"/>
    <col min="256" max="256" width="20.85546875" style="247" customWidth="1"/>
    <col min="257" max="257" width="21.42578125" style="247" bestFit="1" customWidth="1"/>
    <col min="258" max="258" width="10.140625" style="247" bestFit="1" customWidth="1"/>
    <col min="259" max="259" width="20.140625" style="247" customWidth="1"/>
    <col min="260" max="260" width="7.5703125" style="247" bestFit="1" customWidth="1"/>
    <col min="261" max="261" width="20.140625" style="247" customWidth="1"/>
    <col min="262" max="262" width="8.7109375" style="247" bestFit="1" customWidth="1"/>
    <col min="263" max="263" width="20.5703125" style="247" bestFit="1" customWidth="1"/>
    <col min="264" max="264" width="11.140625" style="247" bestFit="1" customWidth="1"/>
    <col min="265" max="507" width="8.85546875" style="247"/>
    <col min="508" max="508" width="10" style="247" customWidth="1"/>
    <col min="509" max="509" width="55" style="247" customWidth="1"/>
    <col min="510" max="510" width="5.42578125" style="247" bestFit="1" customWidth="1"/>
    <col min="511" max="511" width="9.42578125" style="247" bestFit="1" customWidth="1"/>
    <col min="512" max="512" width="20.85546875" style="247" customWidth="1"/>
    <col min="513" max="513" width="21.42578125" style="247" bestFit="1" customWidth="1"/>
    <col min="514" max="514" width="10.140625" style="247" bestFit="1" customWidth="1"/>
    <col min="515" max="515" width="20.140625" style="247" customWidth="1"/>
    <col min="516" max="516" width="7.5703125" style="247" bestFit="1" customWidth="1"/>
    <col min="517" max="517" width="20.140625" style="247" customWidth="1"/>
    <col min="518" max="518" width="8.7109375" style="247" bestFit="1" customWidth="1"/>
    <col min="519" max="519" width="20.5703125" style="247" bestFit="1" customWidth="1"/>
    <col min="520" max="520" width="11.140625" style="247" bestFit="1" customWidth="1"/>
    <col min="521" max="763" width="8.85546875" style="247"/>
    <col min="764" max="764" width="10" style="247" customWidth="1"/>
    <col min="765" max="765" width="55" style="247" customWidth="1"/>
    <col min="766" max="766" width="5.42578125" style="247" bestFit="1" customWidth="1"/>
    <col min="767" max="767" width="9.42578125" style="247" bestFit="1" customWidth="1"/>
    <col min="768" max="768" width="20.85546875" style="247" customWidth="1"/>
    <col min="769" max="769" width="21.42578125" style="247" bestFit="1" customWidth="1"/>
    <col min="770" max="770" width="10.140625" style="247" bestFit="1" customWidth="1"/>
    <col min="771" max="771" width="20.140625" style="247" customWidth="1"/>
    <col min="772" max="772" width="7.5703125" style="247" bestFit="1" customWidth="1"/>
    <col min="773" max="773" width="20.140625" style="247" customWidth="1"/>
    <col min="774" max="774" width="8.7109375" style="247" bestFit="1" customWidth="1"/>
    <col min="775" max="775" width="20.5703125" style="247" bestFit="1" customWidth="1"/>
    <col min="776" max="776" width="11.140625" style="247" bestFit="1" customWidth="1"/>
    <col min="777" max="1019" width="8.85546875" style="247"/>
    <col min="1020" max="1020" width="10" style="247" customWidth="1"/>
    <col min="1021" max="1021" width="55" style="247" customWidth="1"/>
    <col min="1022" max="1022" width="5.42578125" style="247" bestFit="1" customWidth="1"/>
    <col min="1023" max="1023" width="9.42578125" style="247" bestFit="1" customWidth="1"/>
    <col min="1024" max="1024" width="20.85546875" style="247" customWidth="1"/>
    <col min="1025" max="1025" width="21.42578125" style="247" bestFit="1" customWidth="1"/>
    <col min="1026" max="1026" width="10.140625" style="247" bestFit="1" customWidth="1"/>
    <col min="1027" max="1027" width="20.140625" style="247" customWidth="1"/>
    <col min="1028" max="1028" width="7.5703125" style="247" bestFit="1" customWidth="1"/>
    <col min="1029" max="1029" width="20.140625" style="247" customWidth="1"/>
    <col min="1030" max="1030" width="8.7109375" style="247" bestFit="1" customWidth="1"/>
    <col min="1031" max="1031" width="20.5703125" style="247" bestFit="1" customWidth="1"/>
    <col min="1032" max="1032" width="11.140625" style="247" bestFit="1" customWidth="1"/>
    <col min="1033" max="1275" width="8.85546875" style="247"/>
    <col min="1276" max="1276" width="10" style="247" customWidth="1"/>
    <col min="1277" max="1277" width="55" style="247" customWidth="1"/>
    <col min="1278" max="1278" width="5.42578125" style="247" bestFit="1" customWidth="1"/>
    <col min="1279" max="1279" width="9.42578125" style="247" bestFit="1" customWidth="1"/>
    <col min="1280" max="1280" width="20.85546875" style="247" customWidth="1"/>
    <col min="1281" max="1281" width="21.42578125" style="247" bestFit="1" customWidth="1"/>
    <col min="1282" max="1282" width="10.140625" style="247" bestFit="1" customWidth="1"/>
    <col min="1283" max="1283" width="20.140625" style="247" customWidth="1"/>
    <col min="1284" max="1284" width="7.5703125" style="247" bestFit="1" customWidth="1"/>
    <col min="1285" max="1285" width="20.140625" style="247" customWidth="1"/>
    <col min="1286" max="1286" width="8.7109375" style="247" bestFit="1" customWidth="1"/>
    <col min="1287" max="1287" width="20.5703125" style="247" bestFit="1" customWidth="1"/>
    <col min="1288" max="1288" width="11.140625" style="247" bestFit="1" customWidth="1"/>
    <col min="1289" max="1531" width="8.85546875" style="247"/>
    <col min="1532" max="1532" width="10" style="247" customWidth="1"/>
    <col min="1533" max="1533" width="55" style="247" customWidth="1"/>
    <col min="1534" max="1534" width="5.42578125" style="247" bestFit="1" customWidth="1"/>
    <col min="1535" max="1535" width="9.42578125" style="247" bestFit="1" customWidth="1"/>
    <col min="1536" max="1536" width="20.85546875" style="247" customWidth="1"/>
    <col min="1537" max="1537" width="21.42578125" style="247" bestFit="1" customWidth="1"/>
    <col min="1538" max="1538" width="10.140625" style="247" bestFit="1" customWidth="1"/>
    <col min="1539" max="1539" width="20.140625" style="247" customWidth="1"/>
    <col min="1540" max="1540" width="7.5703125" style="247" bestFit="1" customWidth="1"/>
    <col min="1541" max="1541" width="20.140625" style="247" customWidth="1"/>
    <col min="1542" max="1542" width="8.7109375" style="247" bestFit="1" customWidth="1"/>
    <col min="1543" max="1543" width="20.5703125" style="247" bestFit="1" customWidth="1"/>
    <col min="1544" max="1544" width="11.140625" style="247" bestFit="1" customWidth="1"/>
    <col min="1545" max="1787" width="8.85546875" style="247"/>
    <col min="1788" max="1788" width="10" style="247" customWidth="1"/>
    <col min="1789" max="1789" width="55" style="247" customWidth="1"/>
    <col min="1790" max="1790" width="5.42578125" style="247" bestFit="1" customWidth="1"/>
    <col min="1791" max="1791" width="9.42578125" style="247" bestFit="1" customWidth="1"/>
    <col min="1792" max="1792" width="20.85546875" style="247" customWidth="1"/>
    <col min="1793" max="1793" width="21.42578125" style="247" bestFit="1" customWidth="1"/>
    <col min="1794" max="1794" width="10.140625" style="247" bestFit="1" customWidth="1"/>
    <col min="1795" max="1795" width="20.140625" style="247" customWidth="1"/>
    <col min="1796" max="1796" width="7.5703125" style="247" bestFit="1" customWidth="1"/>
    <col min="1797" max="1797" width="20.140625" style="247" customWidth="1"/>
    <col min="1798" max="1798" width="8.7109375" style="247" bestFit="1" customWidth="1"/>
    <col min="1799" max="1799" width="20.5703125" style="247" bestFit="1" customWidth="1"/>
    <col min="1800" max="1800" width="11.140625" style="247" bestFit="1" customWidth="1"/>
    <col min="1801" max="2043" width="8.85546875" style="247"/>
    <col min="2044" max="2044" width="10" style="247" customWidth="1"/>
    <col min="2045" max="2045" width="55" style="247" customWidth="1"/>
    <col min="2046" max="2046" width="5.42578125" style="247" bestFit="1" customWidth="1"/>
    <col min="2047" max="2047" width="9.42578125" style="247" bestFit="1" customWidth="1"/>
    <col min="2048" max="2048" width="20.85546875" style="247" customWidth="1"/>
    <col min="2049" max="2049" width="21.42578125" style="247" bestFit="1" customWidth="1"/>
    <col min="2050" max="2050" width="10.140625" style="247" bestFit="1" customWidth="1"/>
    <col min="2051" max="2051" width="20.140625" style="247" customWidth="1"/>
    <col min="2052" max="2052" width="7.5703125" style="247" bestFit="1" customWidth="1"/>
    <col min="2053" max="2053" width="20.140625" style="247" customWidth="1"/>
    <col min="2054" max="2054" width="8.7109375" style="247" bestFit="1" customWidth="1"/>
    <col min="2055" max="2055" width="20.5703125" style="247" bestFit="1" customWidth="1"/>
    <col min="2056" max="2056" width="11.140625" style="247" bestFit="1" customWidth="1"/>
    <col min="2057" max="2299" width="8.85546875" style="247"/>
    <col min="2300" max="2300" width="10" style="247" customWidth="1"/>
    <col min="2301" max="2301" width="55" style="247" customWidth="1"/>
    <col min="2302" max="2302" width="5.42578125" style="247" bestFit="1" customWidth="1"/>
    <col min="2303" max="2303" width="9.42578125" style="247" bestFit="1" customWidth="1"/>
    <col min="2304" max="2304" width="20.85546875" style="247" customWidth="1"/>
    <col min="2305" max="2305" width="21.42578125" style="247" bestFit="1" customWidth="1"/>
    <col min="2306" max="2306" width="10.140625" style="247" bestFit="1" customWidth="1"/>
    <col min="2307" max="2307" width="20.140625" style="247" customWidth="1"/>
    <col min="2308" max="2308" width="7.5703125" style="247" bestFit="1" customWidth="1"/>
    <col min="2309" max="2309" width="20.140625" style="247" customWidth="1"/>
    <col min="2310" max="2310" width="8.7109375" style="247" bestFit="1" customWidth="1"/>
    <col min="2311" max="2311" width="20.5703125" style="247" bestFit="1" customWidth="1"/>
    <col min="2312" max="2312" width="11.140625" style="247" bestFit="1" customWidth="1"/>
    <col min="2313" max="2555" width="8.85546875" style="247"/>
    <col min="2556" max="2556" width="10" style="247" customWidth="1"/>
    <col min="2557" max="2557" width="55" style="247" customWidth="1"/>
    <col min="2558" max="2558" width="5.42578125" style="247" bestFit="1" customWidth="1"/>
    <col min="2559" max="2559" width="9.42578125" style="247" bestFit="1" customWidth="1"/>
    <col min="2560" max="2560" width="20.85546875" style="247" customWidth="1"/>
    <col min="2561" max="2561" width="21.42578125" style="247" bestFit="1" customWidth="1"/>
    <col min="2562" max="2562" width="10.140625" style="247" bestFit="1" customWidth="1"/>
    <col min="2563" max="2563" width="20.140625" style="247" customWidth="1"/>
    <col min="2564" max="2564" width="7.5703125" style="247" bestFit="1" customWidth="1"/>
    <col min="2565" max="2565" width="20.140625" style="247" customWidth="1"/>
    <col min="2566" max="2566" width="8.7109375" style="247" bestFit="1" customWidth="1"/>
    <col min="2567" max="2567" width="20.5703125" style="247" bestFit="1" customWidth="1"/>
    <col min="2568" max="2568" width="11.140625" style="247" bestFit="1" customWidth="1"/>
    <col min="2569" max="2811" width="8.85546875" style="247"/>
    <col min="2812" max="2812" width="10" style="247" customWidth="1"/>
    <col min="2813" max="2813" width="55" style="247" customWidth="1"/>
    <col min="2814" max="2814" width="5.42578125" style="247" bestFit="1" customWidth="1"/>
    <col min="2815" max="2815" width="9.42578125" style="247" bestFit="1" customWidth="1"/>
    <col min="2816" max="2816" width="20.85546875" style="247" customWidth="1"/>
    <col min="2817" max="2817" width="21.42578125" style="247" bestFit="1" customWidth="1"/>
    <col min="2818" max="2818" width="10.140625" style="247" bestFit="1" customWidth="1"/>
    <col min="2819" max="2819" width="20.140625" style="247" customWidth="1"/>
    <col min="2820" max="2820" width="7.5703125" style="247" bestFit="1" customWidth="1"/>
    <col min="2821" max="2821" width="20.140625" style="247" customWidth="1"/>
    <col min="2822" max="2822" width="8.7109375" style="247" bestFit="1" customWidth="1"/>
    <col min="2823" max="2823" width="20.5703125" style="247" bestFit="1" customWidth="1"/>
    <col min="2824" max="2824" width="11.140625" style="247" bestFit="1" customWidth="1"/>
    <col min="2825" max="3067" width="8.85546875" style="247"/>
    <col min="3068" max="3068" width="10" style="247" customWidth="1"/>
    <col min="3069" max="3069" width="55" style="247" customWidth="1"/>
    <col min="3070" max="3070" width="5.42578125" style="247" bestFit="1" customWidth="1"/>
    <col min="3071" max="3071" width="9.42578125" style="247" bestFit="1" customWidth="1"/>
    <col min="3072" max="3072" width="20.85546875" style="247" customWidth="1"/>
    <col min="3073" max="3073" width="21.42578125" style="247" bestFit="1" customWidth="1"/>
    <col min="3074" max="3074" width="10.140625" style="247" bestFit="1" customWidth="1"/>
    <col min="3075" max="3075" width="20.140625" style="247" customWidth="1"/>
    <col min="3076" max="3076" width="7.5703125" style="247" bestFit="1" customWidth="1"/>
    <col min="3077" max="3077" width="20.140625" style="247" customWidth="1"/>
    <col min="3078" max="3078" width="8.7109375" style="247" bestFit="1" customWidth="1"/>
    <col min="3079" max="3079" width="20.5703125" style="247" bestFit="1" customWidth="1"/>
    <col min="3080" max="3080" width="11.140625" style="247" bestFit="1" customWidth="1"/>
    <col min="3081" max="3323" width="8.85546875" style="247"/>
    <col min="3324" max="3324" width="10" style="247" customWidth="1"/>
    <col min="3325" max="3325" width="55" style="247" customWidth="1"/>
    <col min="3326" max="3326" width="5.42578125" style="247" bestFit="1" customWidth="1"/>
    <col min="3327" max="3327" width="9.42578125" style="247" bestFit="1" customWidth="1"/>
    <col min="3328" max="3328" width="20.85546875" style="247" customWidth="1"/>
    <col min="3329" max="3329" width="21.42578125" style="247" bestFit="1" customWidth="1"/>
    <col min="3330" max="3330" width="10.140625" style="247" bestFit="1" customWidth="1"/>
    <col min="3331" max="3331" width="20.140625" style="247" customWidth="1"/>
    <col min="3332" max="3332" width="7.5703125" style="247" bestFit="1" customWidth="1"/>
    <col min="3333" max="3333" width="20.140625" style="247" customWidth="1"/>
    <col min="3334" max="3334" width="8.7109375" style="247" bestFit="1" customWidth="1"/>
    <col min="3335" max="3335" width="20.5703125" style="247" bestFit="1" customWidth="1"/>
    <col min="3336" max="3336" width="11.140625" style="247" bestFit="1" customWidth="1"/>
    <col min="3337" max="3579" width="8.85546875" style="247"/>
    <col min="3580" max="3580" width="10" style="247" customWidth="1"/>
    <col min="3581" max="3581" width="55" style="247" customWidth="1"/>
    <col min="3582" max="3582" width="5.42578125" style="247" bestFit="1" customWidth="1"/>
    <col min="3583" max="3583" width="9.42578125" style="247" bestFit="1" customWidth="1"/>
    <col min="3584" max="3584" width="20.85546875" style="247" customWidth="1"/>
    <col min="3585" max="3585" width="21.42578125" style="247" bestFit="1" customWidth="1"/>
    <col min="3586" max="3586" width="10.140625" style="247" bestFit="1" customWidth="1"/>
    <col min="3587" max="3587" width="20.140625" style="247" customWidth="1"/>
    <col min="3588" max="3588" width="7.5703125" style="247" bestFit="1" customWidth="1"/>
    <col min="3589" max="3589" width="20.140625" style="247" customWidth="1"/>
    <col min="3590" max="3590" width="8.7109375" style="247" bestFit="1" customWidth="1"/>
    <col min="3591" max="3591" width="20.5703125" style="247" bestFit="1" customWidth="1"/>
    <col min="3592" max="3592" width="11.140625" style="247" bestFit="1" customWidth="1"/>
    <col min="3593" max="3835" width="8.85546875" style="247"/>
    <col min="3836" max="3836" width="10" style="247" customWidth="1"/>
    <col min="3837" max="3837" width="55" style="247" customWidth="1"/>
    <col min="3838" max="3838" width="5.42578125" style="247" bestFit="1" customWidth="1"/>
    <col min="3839" max="3839" width="9.42578125" style="247" bestFit="1" customWidth="1"/>
    <col min="3840" max="3840" width="20.85546875" style="247" customWidth="1"/>
    <col min="3841" max="3841" width="21.42578125" style="247" bestFit="1" customWidth="1"/>
    <col min="3842" max="3842" width="10.140625" style="247" bestFit="1" customWidth="1"/>
    <col min="3843" max="3843" width="20.140625" style="247" customWidth="1"/>
    <col min="3844" max="3844" width="7.5703125" style="247" bestFit="1" customWidth="1"/>
    <col min="3845" max="3845" width="20.140625" style="247" customWidth="1"/>
    <col min="3846" max="3846" width="8.7109375" style="247" bestFit="1" customWidth="1"/>
    <col min="3847" max="3847" width="20.5703125" style="247" bestFit="1" customWidth="1"/>
    <col min="3848" max="3848" width="11.140625" style="247" bestFit="1" customWidth="1"/>
    <col min="3849" max="4091" width="8.85546875" style="247"/>
    <col min="4092" max="4092" width="10" style="247" customWidth="1"/>
    <col min="4093" max="4093" width="55" style="247" customWidth="1"/>
    <col min="4094" max="4094" width="5.42578125" style="247" bestFit="1" customWidth="1"/>
    <col min="4095" max="4095" width="9.42578125" style="247" bestFit="1" customWidth="1"/>
    <col min="4096" max="4096" width="20.85546875" style="247" customWidth="1"/>
    <col min="4097" max="4097" width="21.42578125" style="247" bestFit="1" customWidth="1"/>
    <col min="4098" max="4098" width="10.140625" style="247" bestFit="1" customWidth="1"/>
    <col min="4099" max="4099" width="20.140625" style="247" customWidth="1"/>
    <col min="4100" max="4100" width="7.5703125" style="247" bestFit="1" customWidth="1"/>
    <col min="4101" max="4101" width="20.140625" style="247" customWidth="1"/>
    <col min="4102" max="4102" width="8.7109375" style="247" bestFit="1" customWidth="1"/>
    <col min="4103" max="4103" width="20.5703125" style="247" bestFit="1" customWidth="1"/>
    <col min="4104" max="4104" width="11.140625" style="247" bestFit="1" customWidth="1"/>
    <col min="4105" max="4347" width="8.85546875" style="247"/>
    <col min="4348" max="4348" width="10" style="247" customWidth="1"/>
    <col min="4349" max="4349" width="55" style="247" customWidth="1"/>
    <col min="4350" max="4350" width="5.42578125" style="247" bestFit="1" customWidth="1"/>
    <col min="4351" max="4351" width="9.42578125" style="247" bestFit="1" customWidth="1"/>
    <col min="4352" max="4352" width="20.85546875" style="247" customWidth="1"/>
    <col min="4353" max="4353" width="21.42578125" style="247" bestFit="1" customWidth="1"/>
    <col min="4354" max="4354" width="10.140625" style="247" bestFit="1" customWidth="1"/>
    <col min="4355" max="4355" width="20.140625" style="247" customWidth="1"/>
    <col min="4356" max="4356" width="7.5703125" style="247" bestFit="1" customWidth="1"/>
    <col min="4357" max="4357" width="20.140625" style="247" customWidth="1"/>
    <col min="4358" max="4358" width="8.7109375" style="247" bestFit="1" customWidth="1"/>
    <col min="4359" max="4359" width="20.5703125" style="247" bestFit="1" customWidth="1"/>
    <col min="4360" max="4360" width="11.140625" style="247" bestFit="1" customWidth="1"/>
    <col min="4361" max="4603" width="8.85546875" style="247"/>
    <col min="4604" max="4604" width="10" style="247" customWidth="1"/>
    <col min="4605" max="4605" width="55" style="247" customWidth="1"/>
    <col min="4606" max="4606" width="5.42578125" style="247" bestFit="1" customWidth="1"/>
    <col min="4607" max="4607" width="9.42578125" style="247" bestFit="1" customWidth="1"/>
    <col min="4608" max="4608" width="20.85546875" style="247" customWidth="1"/>
    <col min="4609" max="4609" width="21.42578125" style="247" bestFit="1" customWidth="1"/>
    <col min="4610" max="4610" width="10.140625" style="247" bestFit="1" customWidth="1"/>
    <col min="4611" max="4611" width="20.140625" style="247" customWidth="1"/>
    <col min="4612" max="4612" width="7.5703125" style="247" bestFit="1" customWidth="1"/>
    <col min="4613" max="4613" width="20.140625" style="247" customWidth="1"/>
    <col min="4614" max="4614" width="8.7109375" style="247" bestFit="1" customWidth="1"/>
    <col min="4615" max="4615" width="20.5703125" style="247" bestFit="1" customWidth="1"/>
    <col min="4616" max="4616" width="11.140625" style="247" bestFit="1" customWidth="1"/>
    <col min="4617" max="4859" width="8.85546875" style="247"/>
    <col min="4860" max="4860" width="10" style="247" customWidth="1"/>
    <col min="4861" max="4861" width="55" style="247" customWidth="1"/>
    <col min="4862" max="4862" width="5.42578125" style="247" bestFit="1" customWidth="1"/>
    <col min="4863" max="4863" width="9.42578125" style="247" bestFit="1" customWidth="1"/>
    <col min="4864" max="4864" width="20.85546875" style="247" customWidth="1"/>
    <col min="4865" max="4865" width="21.42578125" style="247" bestFit="1" customWidth="1"/>
    <col min="4866" max="4866" width="10.140625" style="247" bestFit="1" customWidth="1"/>
    <col min="4867" max="4867" width="20.140625" style="247" customWidth="1"/>
    <col min="4868" max="4868" width="7.5703125" style="247" bestFit="1" customWidth="1"/>
    <col min="4869" max="4869" width="20.140625" style="247" customWidth="1"/>
    <col min="4870" max="4870" width="8.7109375" style="247" bestFit="1" customWidth="1"/>
    <col min="4871" max="4871" width="20.5703125" style="247" bestFit="1" customWidth="1"/>
    <col min="4872" max="4872" width="11.140625" style="247" bestFit="1" customWidth="1"/>
    <col min="4873" max="5115" width="8.85546875" style="247"/>
    <col min="5116" max="5116" width="10" style="247" customWidth="1"/>
    <col min="5117" max="5117" width="55" style="247" customWidth="1"/>
    <col min="5118" max="5118" width="5.42578125" style="247" bestFit="1" customWidth="1"/>
    <col min="5119" max="5119" width="9.42578125" style="247" bestFit="1" customWidth="1"/>
    <col min="5120" max="5120" width="20.85546875" style="247" customWidth="1"/>
    <col min="5121" max="5121" width="21.42578125" style="247" bestFit="1" customWidth="1"/>
    <col min="5122" max="5122" width="10.140625" style="247" bestFit="1" customWidth="1"/>
    <col min="5123" max="5123" width="20.140625" style="247" customWidth="1"/>
    <col min="5124" max="5124" width="7.5703125" style="247" bestFit="1" customWidth="1"/>
    <col min="5125" max="5125" width="20.140625" style="247" customWidth="1"/>
    <col min="5126" max="5126" width="8.7109375" style="247" bestFit="1" customWidth="1"/>
    <col min="5127" max="5127" width="20.5703125" style="247" bestFit="1" customWidth="1"/>
    <col min="5128" max="5128" width="11.140625" style="247" bestFit="1" customWidth="1"/>
    <col min="5129" max="5371" width="8.85546875" style="247"/>
    <col min="5372" max="5372" width="10" style="247" customWidth="1"/>
    <col min="5373" max="5373" width="55" style="247" customWidth="1"/>
    <col min="5374" max="5374" width="5.42578125" style="247" bestFit="1" customWidth="1"/>
    <col min="5375" max="5375" width="9.42578125" style="247" bestFit="1" customWidth="1"/>
    <col min="5376" max="5376" width="20.85546875" style="247" customWidth="1"/>
    <col min="5377" max="5377" width="21.42578125" style="247" bestFit="1" customWidth="1"/>
    <col min="5378" max="5378" width="10.140625" style="247" bestFit="1" customWidth="1"/>
    <col min="5379" max="5379" width="20.140625" style="247" customWidth="1"/>
    <col min="5380" max="5380" width="7.5703125" style="247" bestFit="1" customWidth="1"/>
    <col min="5381" max="5381" width="20.140625" style="247" customWidth="1"/>
    <col min="5382" max="5382" width="8.7109375" style="247" bestFit="1" customWidth="1"/>
    <col min="5383" max="5383" width="20.5703125" style="247" bestFit="1" customWidth="1"/>
    <col min="5384" max="5384" width="11.140625" style="247" bestFit="1" customWidth="1"/>
    <col min="5385" max="5627" width="8.85546875" style="247"/>
    <col min="5628" max="5628" width="10" style="247" customWidth="1"/>
    <col min="5629" max="5629" width="55" style="247" customWidth="1"/>
    <col min="5630" max="5630" width="5.42578125" style="247" bestFit="1" customWidth="1"/>
    <col min="5631" max="5631" width="9.42578125" style="247" bestFit="1" customWidth="1"/>
    <col min="5632" max="5632" width="20.85546875" style="247" customWidth="1"/>
    <col min="5633" max="5633" width="21.42578125" style="247" bestFit="1" customWidth="1"/>
    <col min="5634" max="5634" width="10.140625" style="247" bestFit="1" customWidth="1"/>
    <col min="5635" max="5635" width="20.140625" style="247" customWidth="1"/>
    <col min="5636" max="5636" width="7.5703125" style="247" bestFit="1" customWidth="1"/>
    <col min="5637" max="5637" width="20.140625" style="247" customWidth="1"/>
    <col min="5638" max="5638" width="8.7109375" style="247" bestFit="1" customWidth="1"/>
    <col min="5639" max="5639" width="20.5703125" style="247" bestFit="1" customWidth="1"/>
    <col min="5640" max="5640" width="11.140625" style="247" bestFit="1" customWidth="1"/>
    <col min="5641" max="5883" width="8.85546875" style="247"/>
    <col min="5884" max="5884" width="10" style="247" customWidth="1"/>
    <col min="5885" max="5885" width="55" style="247" customWidth="1"/>
    <col min="5886" max="5886" width="5.42578125" style="247" bestFit="1" customWidth="1"/>
    <col min="5887" max="5887" width="9.42578125" style="247" bestFit="1" customWidth="1"/>
    <col min="5888" max="5888" width="20.85546875" style="247" customWidth="1"/>
    <col min="5889" max="5889" width="21.42578125" style="247" bestFit="1" customWidth="1"/>
    <col min="5890" max="5890" width="10.140625" style="247" bestFit="1" customWidth="1"/>
    <col min="5891" max="5891" width="20.140625" style="247" customWidth="1"/>
    <col min="5892" max="5892" width="7.5703125" style="247" bestFit="1" customWidth="1"/>
    <col min="5893" max="5893" width="20.140625" style="247" customWidth="1"/>
    <col min="5894" max="5894" width="8.7109375" style="247" bestFit="1" customWidth="1"/>
    <col min="5895" max="5895" width="20.5703125" style="247" bestFit="1" customWidth="1"/>
    <col min="5896" max="5896" width="11.140625" style="247" bestFit="1" customWidth="1"/>
    <col min="5897" max="6139" width="8.85546875" style="247"/>
    <col min="6140" max="6140" width="10" style="247" customWidth="1"/>
    <col min="6141" max="6141" width="55" style="247" customWidth="1"/>
    <col min="6142" max="6142" width="5.42578125" style="247" bestFit="1" customWidth="1"/>
    <col min="6143" max="6143" width="9.42578125" style="247" bestFit="1" customWidth="1"/>
    <col min="6144" max="6144" width="20.85546875" style="247" customWidth="1"/>
    <col min="6145" max="6145" width="21.42578125" style="247" bestFit="1" customWidth="1"/>
    <col min="6146" max="6146" width="10.140625" style="247" bestFit="1" customWidth="1"/>
    <col min="6147" max="6147" width="20.140625" style="247" customWidth="1"/>
    <col min="6148" max="6148" width="7.5703125" style="247" bestFit="1" customWidth="1"/>
    <col min="6149" max="6149" width="20.140625" style="247" customWidth="1"/>
    <col min="6150" max="6150" width="8.7109375" style="247" bestFit="1" customWidth="1"/>
    <col min="6151" max="6151" width="20.5703125" style="247" bestFit="1" customWidth="1"/>
    <col min="6152" max="6152" width="11.140625" style="247" bestFit="1" customWidth="1"/>
    <col min="6153" max="6395" width="8.85546875" style="247"/>
    <col min="6396" max="6396" width="10" style="247" customWidth="1"/>
    <col min="6397" max="6397" width="55" style="247" customWidth="1"/>
    <col min="6398" max="6398" width="5.42578125" style="247" bestFit="1" customWidth="1"/>
    <col min="6399" max="6399" width="9.42578125" style="247" bestFit="1" customWidth="1"/>
    <col min="6400" max="6400" width="20.85546875" style="247" customWidth="1"/>
    <col min="6401" max="6401" width="21.42578125" style="247" bestFit="1" customWidth="1"/>
    <col min="6402" max="6402" width="10.140625" style="247" bestFit="1" customWidth="1"/>
    <col min="6403" max="6403" width="20.140625" style="247" customWidth="1"/>
    <col min="6404" max="6404" width="7.5703125" style="247" bestFit="1" customWidth="1"/>
    <col min="6405" max="6405" width="20.140625" style="247" customWidth="1"/>
    <col min="6406" max="6406" width="8.7109375" style="247" bestFit="1" customWidth="1"/>
    <col min="6407" max="6407" width="20.5703125" style="247" bestFit="1" customWidth="1"/>
    <col min="6408" max="6408" width="11.140625" style="247" bestFit="1" customWidth="1"/>
    <col min="6409" max="6651" width="8.85546875" style="247"/>
    <col min="6652" max="6652" width="10" style="247" customWidth="1"/>
    <col min="6653" max="6653" width="55" style="247" customWidth="1"/>
    <col min="6654" max="6654" width="5.42578125" style="247" bestFit="1" customWidth="1"/>
    <col min="6655" max="6655" width="9.42578125" style="247" bestFit="1" customWidth="1"/>
    <col min="6656" max="6656" width="20.85546875" style="247" customWidth="1"/>
    <col min="6657" max="6657" width="21.42578125" style="247" bestFit="1" customWidth="1"/>
    <col min="6658" max="6658" width="10.140625" style="247" bestFit="1" customWidth="1"/>
    <col min="6659" max="6659" width="20.140625" style="247" customWidth="1"/>
    <col min="6660" max="6660" width="7.5703125" style="247" bestFit="1" customWidth="1"/>
    <col min="6661" max="6661" width="20.140625" style="247" customWidth="1"/>
    <col min="6662" max="6662" width="8.7109375" style="247" bestFit="1" customWidth="1"/>
    <col min="6663" max="6663" width="20.5703125" style="247" bestFit="1" customWidth="1"/>
    <col min="6664" max="6664" width="11.140625" style="247" bestFit="1" customWidth="1"/>
    <col min="6665" max="6907" width="8.85546875" style="247"/>
    <col min="6908" max="6908" width="10" style="247" customWidth="1"/>
    <col min="6909" max="6909" width="55" style="247" customWidth="1"/>
    <col min="6910" max="6910" width="5.42578125" style="247" bestFit="1" customWidth="1"/>
    <col min="6911" max="6911" width="9.42578125" style="247" bestFit="1" customWidth="1"/>
    <col min="6912" max="6912" width="20.85546875" style="247" customWidth="1"/>
    <col min="6913" max="6913" width="21.42578125" style="247" bestFit="1" customWidth="1"/>
    <col min="6914" max="6914" width="10.140625" style="247" bestFit="1" customWidth="1"/>
    <col min="6915" max="6915" width="20.140625" style="247" customWidth="1"/>
    <col min="6916" max="6916" width="7.5703125" style="247" bestFit="1" customWidth="1"/>
    <col min="6917" max="6917" width="20.140625" style="247" customWidth="1"/>
    <col min="6918" max="6918" width="8.7109375" style="247" bestFit="1" customWidth="1"/>
    <col min="6919" max="6919" width="20.5703125" style="247" bestFit="1" customWidth="1"/>
    <col min="6920" max="6920" width="11.140625" style="247" bestFit="1" customWidth="1"/>
    <col min="6921" max="7163" width="8.85546875" style="247"/>
    <col min="7164" max="7164" width="10" style="247" customWidth="1"/>
    <col min="7165" max="7165" width="55" style="247" customWidth="1"/>
    <col min="7166" max="7166" width="5.42578125" style="247" bestFit="1" customWidth="1"/>
    <col min="7167" max="7167" width="9.42578125" style="247" bestFit="1" customWidth="1"/>
    <col min="7168" max="7168" width="20.85546875" style="247" customWidth="1"/>
    <col min="7169" max="7169" width="21.42578125" style="247" bestFit="1" customWidth="1"/>
    <col min="7170" max="7170" width="10.140625" style="247" bestFit="1" customWidth="1"/>
    <col min="7171" max="7171" width="20.140625" style="247" customWidth="1"/>
    <col min="7172" max="7172" width="7.5703125" style="247" bestFit="1" customWidth="1"/>
    <col min="7173" max="7173" width="20.140625" style="247" customWidth="1"/>
    <col min="7174" max="7174" width="8.7109375" style="247" bestFit="1" customWidth="1"/>
    <col min="7175" max="7175" width="20.5703125" style="247" bestFit="1" customWidth="1"/>
    <col min="7176" max="7176" width="11.140625" style="247" bestFit="1" customWidth="1"/>
    <col min="7177" max="7419" width="8.85546875" style="247"/>
    <col min="7420" max="7420" width="10" style="247" customWidth="1"/>
    <col min="7421" max="7421" width="55" style="247" customWidth="1"/>
    <col min="7422" max="7422" width="5.42578125" style="247" bestFit="1" customWidth="1"/>
    <col min="7423" max="7423" width="9.42578125" style="247" bestFit="1" customWidth="1"/>
    <col min="7424" max="7424" width="20.85546875" style="247" customWidth="1"/>
    <col min="7425" max="7425" width="21.42578125" style="247" bestFit="1" customWidth="1"/>
    <col min="7426" max="7426" width="10.140625" style="247" bestFit="1" customWidth="1"/>
    <col min="7427" max="7427" width="20.140625" style="247" customWidth="1"/>
    <col min="7428" max="7428" width="7.5703125" style="247" bestFit="1" customWidth="1"/>
    <col min="7429" max="7429" width="20.140625" style="247" customWidth="1"/>
    <col min="7430" max="7430" width="8.7109375" style="247" bestFit="1" customWidth="1"/>
    <col min="7431" max="7431" width="20.5703125" style="247" bestFit="1" customWidth="1"/>
    <col min="7432" max="7432" width="11.140625" style="247" bestFit="1" customWidth="1"/>
    <col min="7433" max="7675" width="8.85546875" style="247"/>
    <col min="7676" max="7676" width="10" style="247" customWidth="1"/>
    <col min="7677" max="7677" width="55" style="247" customWidth="1"/>
    <col min="7678" max="7678" width="5.42578125" style="247" bestFit="1" customWidth="1"/>
    <col min="7679" max="7679" width="9.42578125" style="247" bestFit="1" customWidth="1"/>
    <col min="7680" max="7680" width="20.85546875" style="247" customWidth="1"/>
    <col min="7681" max="7681" width="21.42578125" style="247" bestFit="1" customWidth="1"/>
    <col min="7682" max="7682" width="10.140625" style="247" bestFit="1" customWidth="1"/>
    <col min="7683" max="7683" width="20.140625" style="247" customWidth="1"/>
    <col min="7684" max="7684" width="7.5703125" style="247" bestFit="1" customWidth="1"/>
    <col min="7685" max="7685" width="20.140625" style="247" customWidth="1"/>
    <col min="7686" max="7686" width="8.7109375" style="247" bestFit="1" customWidth="1"/>
    <col min="7687" max="7687" width="20.5703125" style="247" bestFit="1" customWidth="1"/>
    <col min="7688" max="7688" width="11.140625" style="247" bestFit="1" customWidth="1"/>
    <col min="7689" max="7931" width="8.85546875" style="247"/>
    <col min="7932" max="7932" width="10" style="247" customWidth="1"/>
    <col min="7933" max="7933" width="55" style="247" customWidth="1"/>
    <col min="7934" max="7934" width="5.42578125" style="247" bestFit="1" customWidth="1"/>
    <col min="7935" max="7935" width="9.42578125" style="247" bestFit="1" customWidth="1"/>
    <col min="7936" max="7936" width="20.85546875" style="247" customWidth="1"/>
    <col min="7937" max="7937" width="21.42578125" style="247" bestFit="1" customWidth="1"/>
    <col min="7938" max="7938" width="10.140625" style="247" bestFit="1" customWidth="1"/>
    <col min="7939" max="7939" width="20.140625" style="247" customWidth="1"/>
    <col min="7940" max="7940" width="7.5703125" style="247" bestFit="1" customWidth="1"/>
    <col min="7941" max="7941" width="20.140625" style="247" customWidth="1"/>
    <col min="7942" max="7942" width="8.7109375" style="247" bestFit="1" customWidth="1"/>
    <col min="7943" max="7943" width="20.5703125" style="247" bestFit="1" customWidth="1"/>
    <col min="7944" max="7944" width="11.140625" style="247" bestFit="1" customWidth="1"/>
    <col min="7945" max="8187" width="8.85546875" style="247"/>
    <col min="8188" max="8188" width="10" style="247" customWidth="1"/>
    <col min="8189" max="8189" width="55" style="247" customWidth="1"/>
    <col min="8190" max="8190" width="5.42578125" style="247" bestFit="1" customWidth="1"/>
    <col min="8191" max="8191" width="9.42578125" style="247" bestFit="1" customWidth="1"/>
    <col min="8192" max="8192" width="20.85546875" style="247" customWidth="1"/>
    <col min="8193" max="8193" width="21.42578125" style="247" bestFit="1" customWidth="1"/>
    <col min="8194" max="8194" width="10.140625" style="247" bestFit="1" customWidth="1"/>
    <col min="8195" max="8195" width="20.140625" style="247" customWidth="1"/>
    <col min="8196" max="8196" width="7.5703125" style="247" bestFit="1" customWidth="1"/>
    <col min="8197" max="8197" width="20.140625" style="247" customWidth="1"/>
    <col min="8198" max="8198" width="8.7109375" style="247" bestFit="1" customWidth="1"/>
    <col min="8199" max="8199" width="20.5703125" style="247" bestFit="1" customWidth="1"/>
    <col min="8200" max="8200" width="11.140625" style="247" bestFit="1" customWidth="1"/>
    <col min="8201" max="8443" width="8.85546875" style="247"/>
    <col min="8444" max="8444" width="10" style="247" customWidth="1"/>
    <col min="8445" max="8445" width="55" style="247" customWidth="1"/>
    <col min="8446" max="8446" width="5.42578125" style="247" bestFit="1" customWidth="1"/>
    <col min="8447" max="8447" width="9.42578125" style="247" bestFit="1" customWidth="1"/>
    <col min="8448" max="8448" width="20.85546875" style="247" customWidth="1"/>
    <col min="8449" max="8449" width="21.42578125" style="247" bestFit="1" customWidth="1"/>
    <col min="8450" max="8450" width="10.140625" style="247" bestFit="1" customWidth="1"/>
    <col min="8451" max="8451" width="20.140625" style="247" customWidth="1"/>
    <col min="8452" max="8452" width="7.5703125" style="247" bestFit="1" customWidth="1"/>
    <col min="8453" max="8453" width="20.140625" style="247" customWidth="1"/>
    <col min="8454" max="8454" width="8.7109375" style="247" bestFit="1" customWidth="1"/>
    <col min="8455" max="8455" width="20.5703125" style="247" bestFit="1" customWidth="1"/>
    <col min="8456" max="8456" width="11.140625" style="247" bestFit="1" customWidth="1"/>
    <col min="8457" max="8699" width="8.85546875" style="247"/>
    <col min="8700" max="8700" width="10" style="247" customWidth="1"/>
    <col min="8701" max="8701" width="55" style="247" customWidth="1"/>
    <col min="8702" max="8702" width="5.42578125" style="247" bestFit="1" customWidth="1"/>
    <col min="8703" max="8703" width="9.42578125" style="247" bestFit="1" customWidth="1"/>
    <col min="8704" max="8704" width="20.85546875" style="247" customWidth="1"/>
    <col min="8705" max="8705" width="21.42578125" style="247" bestFit="1" customWidth="1"/>
    <col min="8706" max="8706" width="10.140625" style="247" bestFit="1" customWidth="1"/>
    <col min="8707" max="8707" width="20.140625" style="247" customWidth="1"/>
    <col min="8708" max="8708" width="7.5703125" style="247" bestFit="1" customWidth="1"/>
    <col min="8709" max="8709" width="20.140625" style="247" customWidth="1"/>
    <col min="8710" max="8710" width="8.7109375" style="247" bestFit="1" customWidth="1"/>
    <col min="8711" max="8711" width="20.5703125" style="247" bestFit="1" customWidth="1"/>
    <col min="8712" max="8712" width="11.140625" style="247" bestFit="1" customWidth="1"/>
    <col min="8713" max="8955" width="8.85546875" style="247"/>
    <col min="8956" max="8956" width="10" style="247" customWidth="1"/>
    <col min="8957" max="8957" width="55" style="247" customWidth="1"/>
    <col min="8958" max="8958" width="5.42578125" style="247" bestFit="1" customWidth="1"/>
    <col min="8959" max="8959" width="9.42578125" style="247" bestFit="1" customWidth="1"/>
    <col min="8960" max="8960" width="20.85546875" style="247" customWidth="1"/>
    <col min="8961" max="8961" width="21.42578125" style="247" bestFit="1" customWidth="1"/>
    <col min="8962" max="8962" width="10.140625" style="247" bestFit="1" customWidth="1"/>
    <col min="8963" max="8963" width="20.140625" style="247" customWidth="1"/>
    <col min="8964" max="8964" width="7.5703125" style="247" bestFit="1" customWidth="1"/>
    <col min="8965" max="8965" width="20.140625" style="247" customWidth="1"/>
    <col min="8966" max="8966" width="8.7109375" style="247" bestFit="1" customWidth="1"/>
    <col min="8967" max="8967" width="20.5703125" style="247" bestFit="1" customWidth="1"/>
    <col min="8968" max="8968" width="11.140625" style="247" bestFit="1" customWidth="1"/>
    <col min="8969" max="9211" width="8.85546875" style="247"/>
    <col min="9212" max="9212" width="10" style="247" customWidth="1"/>
    <col min="9213" max="9213" width="55" style="247" customWidth="1"/>
    <col min="9214" max="9214" width="5.42578125" style="247" bestFit="1" customWidth="1"/>
    <col min="9215" max="9215" width="9.42578125" style="247" bestFit="1" customWidth="1"/>
    <col min="9216" max="9216" width="20.85546875" style="247" customWidth="1"/>
    <col min="9217" max="9217" width="21.42578125" style="247" bestFit="1" customWidth="1"/>
    <col min="9218" max="9218" width="10.140625" style="247" bestFit="1" customWidth="1"/>
    <col min="9219" max="9219" width="20.140625" style="247" customWidth="1"/>
    <col min="9220" max="9220" width="7.5703125" style="247" bestFit="1" customWidth="1"/>
    <col min="9221" max="9221" width="20.140625" style="247" customWidth="1"/>
    <col min="9222" max="9222" width="8.7109375" style="247" bestFit="1" customWidth="1"/>
    <col min="9223" max="9223" width="20.5703125" style="247" bestFit="1" customWidth="1"/>
    <col min="9224" max="9224" width="11.140625" style="247" bestFit="1" customWidth="1"/>
    <col min="9225" max="9467" width="8.85546875" style="247"/>
    <col min="9468" max="9468" width="10" style="247" customWidth="1"/>
    <col min="9469" max="9469" width="55" style="247" customWidth="1"/>
    <col min="9470" max="9470" width="5.42578125" style="247" bestFit="1" customWidth="1"/>
    <col min="9471" max="9471" width="9.42578125" style="247" bestFit="1" customWidth="1"/>
    <col min="9472" max="9472" width="20.85546875" style="247" customWidth="1"/>
    <col min="9473" max="9473" width="21.42578125" style="247" bestFit="1" customWidth="1"/>
    <col min="9474" max="9474" width="10.140625" style="247" bestFit="1" customWidth="1"/>
    <col min="9475" max="9475" width="20.140625" style="247" customWidth="1"/>
    <col min="9476" max="9476" width="7.5703125" style="247" bestFit="1" customWidth="1"/>
    <col min="9477" max="9477" width="20.140625" style="247" customWidth="1"/>
    <col min="9478" max="9478" width="8.7109375" style="247" bestFit="1" customWidth="1"/>
    <col min="9479" max="9479" width="20.5703125" style="247" bestFit="1" customWidth="1"/>
    <col min="9480" max="9480" width="11.140625" style="247" bestFit="1" customWidth="1"/>
    <col min="9481" max="9723" width="8.85546875" style="247"/>
    <col min="9724" max="9724" width="10" style="247" customWidth="1"/>
    <col min="9725" max="9725" width="55" style="247" customWidth="1"/>
    <col min="9726" max="9726" width="5.42578125" style="247" bestFit="1" customWidth="1"/>
    <col min="9727" max="9727" width="9.42578125" style="247" bestFit="1" customWidth="1"/>
    <col min="9728" max="9728" width="20.85546875" style="247" customWidth="1"/>
    <col min="9729" max="9729" width="21.42578125" style="247" bestFit="1" customWidth="1"/>
    <col min="9730" max="9730" width="10.140625" style="247" bestFit="1" customWidth="1"/>
    <col min="9731" max="9731" width="20.140625" style="247" customWidth="1"/>
    <col min="9732" max="9732" width="7.5703125" style="247" bestFit="1" customWidth="1"/>
    <col min="9733" max="9733" width="20.140625" style="247" customWidth="1"/>
    <col min="9734" max="9734" width="8.7109375" style="247" bestFit="1" customWidth="1"/>
    <col min="9735" max="9735" width="20.5703125" style="247" bestFit="1" customWidth="1"/>
    <col min="9736" max="9736" width="11.140625" style="247" bestFit="1" customWidth="1"/>
    <col min="9737" max="9979" width="8.85546875" style="247"/>
    <col min="9980" max="9980" width="10" style="247" customWidth="1"/>
    <col min="9981" max="9981" width="55" style="247" customWidth="1"/>
    <col min="9982" max="9982" width="5.42578125" style="247" bestFit="1" customWidth="1"/>
    <col min="9983" max="9983" width="9.42578125" style="247" bestFit="1" customWidth="1"/>
    <col min="9984" max="9984" width="20.85546875" style="247" customWidth="1"/>
    <col min="9985" max="9985" width="21.42578125" style="247" bestFit="1" customWidth="1"/>
    <col min="9986" max="9986" width="10.140625" style="247" bestFit="1" customWidth="1"/>
    <col min="9987" max="9987" width="20.140625" style="247" customWidth="1"/>
    <col min="9988" max="9988" width="7.5703125" style="247" bestFit="1" customWidth="1"/>
    <col min="9989" max="9989" width="20.140625" style="247" customWidth="1"/>
    <col min="9990" max="9990" width="8.7109375" style="247" bestFit="1" customWidth="1"/>
    <col min="9991" max="9991" width="20.5703125" style="247" bestFit="1" customWidth="1"/>
    <col min="9992" max="9992" width="11.140625" style="247" bestFit="1" customWidth="1"/>
    <col min="9993" max="10235" width="8.85546875" style="247"/>
    <col min="10236" max="10236" width="10" style="247" customWidth="1"/>
    <col min="10237" max="10237" width="55" style="247" customWidth="1"/>
    <col min="10238" max="10238" width="5.42578125" style="247" bestFit="1" customWidth="1"/>
    <col min="10239" max="10239" width="9.42578125" style="247" bestFit="1" customWidth="1"/>
    <col min="10240" max="10240" width="20.85546875" style="247" customWidth="1"/>
    <col min="10241" max="10241" width="21.42578125" style="247" bestFit="1" customWidth="1"/>
    <col min="10242" max="10242" width="10.140625" style="247" bestFit="1" customWidth="1"/>
    <col min="10243" max="10243" width="20.140625" style="247" customWidth="1"/>
    <col min="10244" max="10244" width="7.5703125" style="247" bestFit="1" customWidth="1"/>
    <col min="10245" max="10245" width="20.140625" style="247" customWidth="1"/>
    <col min="10246" max="10246" width="8.7109375" style="247" bestFit="1" customWidth="1"/>
    <col min="10247" max="10247" width="20.5703125" style="247" bestFit="1" customWidth="1"/>
    <col min="10248" max="10248" width="11.140625" style="247" bestFit="1" customWidth="1"/>
    <col min="10249" max="10491" width="8.85546875" style="247"/>
    <col min="10492" max="10492" width="10" style="247" customWidth="1"/>
    <col min="10493" max="10493" width="55" style="247" customWidth="1"/>
    <col min="10494" max="10494" width="5.42578125" style="247" bestFit="1" customWidth="1"/>
    <col min="10495" max="10495" width="9.42578125" style="247" bestFit="1" customWidth="1"/>
    <col min="10496" max="10496" width="20.85546875" style="247" customWidth="1"/>
    <col min="10497" max="10497" width="21.42578125" style="247" bestFit="1" customWidth="1"/>
    <col min="10498" max="10498" width="10.140625" style="247" bestFit="1" customWidth="1"/>
    <col min="10499" max="10499" width="20.140625" style="247" customWidth="1"/>
    <col min="10500" max="10500" width="7.5703125" style="247" bestFit="1" customWidth="1"/>
    <col min="10501" max="10501" width="20.140625" style="247" customWidth="1"/>
    <col min="10502" max="10502" width="8.7109375" style="247" bestFit="1" customWidth="1"/>
    <col min="10503" max="10503" width="20.5703125" style="247" bestFit="1" customWidth="1"/>
    <col min="10504" max="10504" width="11.140625" style="247" bestFit="1" customWidth="1"/>
    <col min="10505" max="10747" width="8.85546875" style="247"/>
    <col min="10748" max="10748" width="10" style="247" customWidth="1"/>
    <col min="10749" max="10749" width="55" style="247" customWidth="1"/>
    <col min="10750" max="10750" width="5.42578125" style="247" bestFit="1" customWidth="1"/>
    <col min="10751" max="10751" width="9.42578125" style="247" bestFit="1" customWidth="1"/>
    <col min="10752" max="10752" width="20.85546875" style="247" customWidth="1"/>
    <col min="10753" max="10753" width="21.42578125" style="247" bestFit="1" customWidth="1"/>
    <col min="10754" max="10754" width="10.140625" style="247" bestFit="1" customWidth="1"/>
    <col min="10755" max="10755" width="20.140625" style="247" customWidth="1"/>
    <col min="10756" max="10756" width="7.5703125" style="247" bestFit="1" customWidth="1"/>
    <col min="10757" max="10757" width="20.140625" style="247" customWidth="1"/>
    <col min="10758" max="10758" width="8.7109375" style="247" bestFit="1" customWidth="1"/>
    <col min="10759" max="10759" width="20.5703125" style="247" bestFit="1" customWidth="1"/>
    <col min="10760" max="10760" width="11.140625" style="247" bestFit="1" customWidth="1"/>
    <col min="10761" max="11003" width="8.85546875" style="247"/>
    <col min="11004" max="11004" width="10" style="247" customWidth="1"/>
    <col min="11005" max="11005" width="55" style="247" customWidth="1"/>
    <col min="11006" max="11006" width="5.42578125" style="247" bestFit="1" customWidth="1"/>
    <col min="11007" max="11007" width="9.42578125" style="247" bestFit="1" customWidth="1"/>
    <col min="11008" max="11008" width="20.85546875" style="247" customWidth="1"/>
    <col min="11009" max="11009" width="21.42578125" style="247" bestFit="1" customWidth="1"/>
    <col min="11010" max="11010" width="10.140625" style="247" bestFit="1" customWidth="1"/>
    <col min="11011" max="11011" width="20.140625" style="247" customWidth="1"/>
    <col min="11012" max="11012" width="7.5703125" style="247" bestFit="1" customWidth="1"/>
    <col min="11013" max="11013" width="20.140625" style="247" customWidth="1"/>
    <col min="11014" max="11014" width="8.7109375" style="247" bestFit="1" customWidth="1"/>
    <col min="11015" max="11015" width="20.5703125" style="247" bestFit="1" customWidth="1"/>
    <col min="11016" max="11016" width="11.140625" style="247" bestFit="1" customWidth="1"/>
    <col min="11017" max="11259" width="8.85546875" style="247"/>
    <col min="11260" max="11260" width="10" style="247" customWidth="1"/>
    <col min="11261" max="11261" width="55" style="247" customWidth="1"/>
    <col min="11262" max="11262" width="5.42578125" style="247" bestFit="1" customWidth="1"/>
    <col min="11263" max="11263" width="9.42578125" style="247" bestFit="1" customWidth="1"/>
    <col min="11264" max="11264" width="20.85546875" style="247" customWidth="1"/>
    <col min="11265" max="11265" width="21.42578125" style="247" bestFit="1" customWidth="1"/>
    <col min="11266" max="11266" width="10.140625" style="247" bestFit="1" customWidth="1"/>
    <col min="11267" max="11267" width="20.140625" style="247" customWidth="1"/>
    <col min="11268" max="11268" width="7.5703125" style="247" bestFit="1" customWidth="1"/>
    <col min="11269" max="11269" width="20.140625" style="247" customWidth="1"/>
    <col min="11270" max="11270" width="8.7109375" style="247" bestFit="1" customWidth="1"/>
    <col min="11271" max="11271" width="20.5703125" style="247" bestFit="1" customWidth="1"/>
    <col min="11272" max="11272" width="11.140625" style="247" bestFit="1" customWidth="1"/>
    <col min="11273" max="11515" width="8.85546875" style="247"/>
    <col min="11516" max="11516" width="10" style="247" customWidth="1"/>
    <col min="11517" max="11517" width="55" style="247" customWidth="1"/>
    <col min="11518" max="11518" width="5.42578125" style="247" bestFit="1" customWidth="1"/>
    <col min="11519" max="11519" width="9.42578125" style="247" bestFit="1" customWidth="1"/>
    <col min="11520" max="11520" width="20.85546875" style="247" customWidth="1"/>
    <col min="11521" max="11521" width="21.42578125" style="247" bestFit="1" customWidth="1"/>
    <col min="11522" max="11522" width="10.140625" style="247" bestFit="1" customWidth="1"/>
    <col min="11523" max="11523" width="20.140625" style="247" customWidth="1"/>
    <col min="11524" max="11524" width="7.5703125" style="247" bestFit="1" customWidth="1"/>
    <col min="11525" max="11525" width="20.140625" style="247" customWidth="1"/>
    <col min="11526" max="11526" width="8.7109375" style="247" bestFit="1" customWidth="1"/>
    <col min="11527" max="11527" width="20.5703125" style="247" bestFit="1" customWidth="1"/>
    <col min="11528" max="11528" width="11.140625" style="247" bestFit="1" customWidth="1"/>
    <col min="11529" max="11771" width="8.85546875" style="247"/>
    <col min="11772" max="11772" width="10" style="247" customWidth="1"/>
    <col min="11773" max="11773" width="55" style="247" customWidth="1"/>
    <col min="11774" max="11774" width="5.42578125" style="247" bestFit="1" customWidth="1"/>
    <col min="11775" max="11775" width="9.42578125" style="247" bestFit="1" customWidth="1"/>
    <col min="11776" max="11776" width="20.85546875" style="247" customWidth="1"/>
    <col min="11777" max="11777" width="21.42578125" style="247" bestFit="1" customWidth="1"/>
    <col min="11778" max="11778" width="10.140625" style="247" bestFit="1" customWidth="1"/>
    <col min="11779" max="11779" width="20.140625" style="247" customWidth="1"/>
    <col min="11780" max="11780" width="7.5703125" style="247" bestFit="1" customWidth="1"/>
    <col min="11781" max="11781" width="20.140625" style="247" customWidth="1"/>
    <col min="11782" max="11782" width="8.7109375" style="247" bestFit="1" customWidth="1"/>
    <col min="11783" max="11783" width="20.5703125" style="247" bestFit="1" customWidth="1"/>
    <col min="11784" max="11784" width="11.140625" style="247" bestFit="1" customWidth="1"/>
    <col min="11785" max="12027" width="8.85546875" style="247"/>
    <col min="12028" max="12028" width="10" style="247" customWidth="1"/>
    <col min="12029" max="12029" width="55" style="247" customWidth="1"/>
    <col min="12030" max="12030" width="5.42578125" style="247" bestFit="1" customWidth="1"/>
    <col min="12031" max="12031" width="9.42578125" style="247" bestFit="1" customWidth="1"/>
    <col min="12032" max="12032" width="20.85546875" style="247" customWidth="1"/>
    <col min="12033" max="12033" width="21.42578125" style="247" bestFit="1" customWidth="1"/>
    <col min="12034" max="12034" width="10.140625" style="247" bestFit="1" customWidth="1"/>
    <col min="12035" max="12035" width="20.140625" style="247" customWidth="1"/>
    <col min="12036" max="12036" width="7.5703125" style="247" bestFit="1" customWidth="1"/>
    <col min="12037" max="12037" width="20.140625" style="247" customWidth="1"/>
    <col min="12038" max="12038" width="8.7109375" style="247" bestFit="1" customWidth="1"/>
    <col min="12039" max="12039" width="20.5703125" style="247" bestFit="1" customWidth="1"/>
    <col min="12040" max="12040" width="11.140625" style="247" bestFit="1" customWidth="1"/>
    <col min="12041" max="12283" width="8.85546875" style="247"/>
    <col min="12284" max="12284" width="10" style="247" customWidth="1"/>
    <col min="12285" max="12285" width="55" style="247" customWidth="1"/>
    <col min="12286" max="12286" width="5.42578125" style="247" bestFit="1" customWidth="1"/>
    <col min="12287" max="12287" width="9.42578125" style="247" bestFit="1" customWidth="1"/>
    <col min="12288" max="12288" width="20.85546875" style="247" customWidth="1"/>
    <col min="12289" max="12289" width="21.42578125" style="247" bestFit="1" customWidth="1"/>
    <col min="12290" max="12290" width="10.140625" style="247" bestFit="1" customWidth="1"/>
    <col min="12291" max="12291" width="20.140625" style="247" customWidth="1"/>
    <col min="12292" max="12292" width="7.5703125" style="247" bestFit="1" customWidth="1"/>
    <col min="12293" max="12293" width="20.140625" style="247" customWidth="1"/>
    <col min="12294" max="12294" width="8.7109375" style="247" bestFit="1" customWidth="1"/>
    <col min="12295" max="12295" width="20.5703125" style="247" bestFit="1" customWidth="1"/>
    <col min="12296" max="12296" width="11.140625" style="247" bestFit="1" customWidth="1"/>
    <col min="12297" max="12539" width="8.85546875" style="247"/>
    <col min="12540" max="12540" width="10" style="247" customWidth="1"/>
    <col min="12541" max="12541" width="55" style="247" customWidth="1"/>
    <col min="12542" max="12542" width="5.42578125" style="247" bestFit="1" customWidth="1"/>
    <col min="12543" max="12543" width="9.42578125" style="247" bestFit="1" customWidth="1"/>
    <col min="12544" max="12544" width="20.85546875" style="247" customWidth="1"/>
    <col min="12545" max="12545" width="21.42578125" style="247" bestFit="1" customWidth="1"/>
    <col min="12546" max="12546" width="10.140625" style="247" bestFit="1" customWidth="1"/>
    <col min="12547" max="12547" width="20.140625" style="247" customWidth="1"/>
    <col min="12548" max="12548" width="7.5703125" style="247" bestFit="1" customWidth="1"/>
    <col min="12549" max="12549" width="20.140625" style="247" customWidth="1"/>
    <col min="12550" max="12550" width="8.7109375" style="247" bestFit="1" customWidth="1"/>
    <col min="12551" max="12551" width="20.5703125" style="247" bestFit="1" customWidth="1"/>
    <col min="12552" max="12552" width="11.140625" style="247" bestFit="1" customWidth="1"/>
    <col min="12553" max="12795" width="8.85546875" style="247"/>
    <col min="12796" max="12796" width="10" style="247" customWidth="1"/>
    <col min="12797" max="12797" width="55" style="247" customWidth="1"/>
    <col min="12798" max="12798" width="5.42578125" style="247" bestFit="1" customWidth="1"/>
    <col min="12799" max="12799" width="9.42578125" style="247" bestFit="1" customWidth="1"/>
    <col min="12800" max="12800" width="20.85546875" style="247" customWidth="1"/>
    <col min="12801" max="12801" width="21.42578125" style="247" bestFit="1" customWidth="1"/>
    <col min="12802" max="12802" width="10.140625" style="247" bestFit="1" customWidth="1"/>
    <col min="12803" max="12803" width="20.140625" style="247" customWidth="1"/>
    <col min="12804" max="12804" width="7.5703125" style="247" bestFit="1" customWidth="1"/>
    <col min="12805" max="12805" width="20.140625" style="247" customWidth="1"/>
    <col min="12806" max="12806" width="8.7109375" style="247" bestFit="1" customWidth="1"/>
    <col min="12807" max="12807" width="20.5703125" style="247" bestFit="1" customWidth="1"/>
    <col min="12808" max="12808" width="11.140625" style="247" bestFit="1" customWidth="1"/>
    <col min="12809" max="13051" width="8.85546875" style="247"/>
    <col min="13052" max="13052" width="10" style="247" customWidth="1"/>
    <col min="13053" max="13053" width="55" style="247" customWidth="1"/>
    <col min="13054" max="13054" width="5.42578125" style="247" bestFit="1" customWidth="1"/>
    <col min="13055" max="13055" width="9.42578125" style="247" bestFit="1" customWidth="1"/>
    <col min="13056" max="13056" width="20.85546875" style="247" customWidth="1"/>
    <col min="13057" max="13057" width="21.42578125" style="247" bestFit="1" customWidth="1"/>
    <col min="13058" max="13058" width="10.140625" style="247" bestFit="1" customWidth="1"/>
    <col min="13059" max="13059" width="20.140625" style="247" customWidth="1"/>
    <col min="13060" max="13060" width="7.5703125" style="247" bestFit="1" customWidth="1"/>
    <col min="13061" max="13061" width="20.140625" style="247" customWidth="1"/>
    <col min="13062" max="13062" width="8.7109375" style="247" bestFit="1" customWidth="1"/>
    <col min="13063" max="13063" width="20.5703125" style="247" bestFit="1" customWidth="1"/>
    <col min="13064" max="13064" width="11.140625" style="247" bestFit="1" customWidth="1"/>
    <col min="13065" max="13307" width="8.85546875" style="247"/>
    <col min="13308" max="13308" width="10" style="247" customWidth="1"/>
    <col min="13309" max="13309" width="55" style="247" customWidth="1"/>
    <col min="13310" max="13310" width="5.42578125" style="247" bestFit="1" customWidth="1"/>
    <col min="13311" max="13311" width="9.42578125" style="247" bestFit="1" customWidth="1"/>
    <col min="13312" max="13312" width="20.85546875" style="247" customWidth="1"/>
    <col min="13313" max="13313" width="21.42578125" style="247" bestFit="1" customWidth="1"/>
    <col min="13314" max="13314" width="10.140625" style="247" bestFit="1" customWidth="1"/>
    <col min="13315" max="13315" width="20.140625" style="247" customWidth="1"/>
    <col min="13316" max="13316" width="7.5703125" style="247" bestFit="1" customWidth="1"/>
    <col min="13317" max="13317" width="20.140625" style="247" customWidth="1"/>
    <col min="13318" max="13318" width="8.7109375" style="247" bestFit="1" customWidth="1"/>
    <col min="13319" max="13319" width="20.5703125" style="247" bestFit="1" customWidth="1"/>
    <col min="13320" max="13320" width="11.140625" style="247" bestFit="1" customWidth="1"/>
    <col min="13321" max="13563" width="8.85546875" style="247"/>
    <col min="13564" max="13564" width="10" style="247" customWidth="1"/>
    <col min="13565" max="13565" width="55" style="247" customWidth="1"/>
    <col min="13566" max="13566" width="5.42578125" style="247" bestFit="1" customWidth="1"/>
    <col min="13567" max="13567" width="9.42578125" style="247" bestFit="1" customWidth="1"/>
    <col min="13568" max="13568" width="20.85546875" style="247" customWidth="1"/>
    <col min="13569" max="13569" width="21.42578125" style="247" bestFit="1" customWidth="1"/>
    <col min="13570" max="13570" width="10.140625" style="247" bestFit="1" customWidth="1"/>
    <col min="13571" max="13571" width="20.140625" style="247" customWidth="1"/>
    <col min="13572" max="13572" width="7.5703125" style="247" bestFit="1" customWidth="1"/>
    <col min="13573" max="13573" width="20.140625" style="247" customWidth="1"/>
    <col min="13574" max="13574" width="8.7109375" style="247" bestFit="1" customWidth="1"/>
    <col min="13575" max="13575" width="20.5703125" style="247" bestFit="1" customWidth="1"/>
    <col min="13576" max="13576" width="11.140625" style="247" bestFit="1" customWidth="1"/>
    <col min="13577" max="13819" width="8.85546875" style="247"/>
    <col min="13820" max="13820" width="10" style="247" customWidth="1"/>
    <col min="13821" max="13821" width="55" style="247" customWidth="1"/>
    <col min="13822" max="13822" width="5.42578125" style="247" bestFit="1" customWidth="1"/>
    <col min="13823" max="13823" width="9.42578125" style="247" bestFit="1" customWidth="1"/>
    <col min="13824" max="13824" width="20.85546875" style="247" customWidth="1"/>
    <col min="13825" max="13825" width="21.42578125" style="247" bestFit="1" customWidth="1"/>
    <col min="13826" max="13826" width="10.140625" style="247" bestFit="1" customWidth="1"/>
    <col min="13827" max="13827" width="20.140625" style="247" customWidth="1"/>
    <col min="13828" max="13828" width="7.5703125" style="247" bestFit="1" customWidth="1"/>
    <col min="13829" max="13829" width="20.140625" style="247" customWidth="1"/>
    <col min="13830" max="13830" width="8.7109375" style="247" bestFit="1" customWidth="1"/>
    <col min="13831" max="13831" width="20.5703125" style="247" bestFit="1" customWidth="1"/>
    <col min="13832" max="13832" width="11.140625" style="247" bestFit="1" customWidth="1"/>
    <col min="13833" max="14075" width="8.85546875" style="247"/>
    <col min="14076" max="14076" width="10" style="247" customWidth="1"/>
    <col min="14077" max="14077" width="55" style="247" customWidth="1"/>
    <col min="14078" max="14078" width="5.42578125" style="247" bestFit="1" customWidth="1"/>
    <col min="14079" max="14079" width="9.42578125" style="247" bestFit="1" customWidth="1"/>
    <col min="14080" max="14080" width="20.85546875" style="247" customWidth="1"/>
    <col min="14081" max="14081" width="21.42578125" style="247" bestFit="1" customWidth="1"/>
    <col min="14082" max="14082" width="10.140625" style="247" bestFit="1" customWidth="1"/>
    <col min="14083" max="14083" width="20.140625" style="247" customWidth="1"/>
    <col min="14084" max="14084" width="7.5703125" style="247" bestFit="1" customWidth="1"/>
    <col min="14085" max="14085" width="20.140625" style="247" customWidth="1"/>
    <col min="14086" max="14086" width="8.7109375" style="247" bestFit="1" customWidth="1"/>
    <col min="14087" max="14087" width="20.5703125" style="247" bestFit="1" customWidth="1"/>
    <col min="14088" max="14088" width="11.140625" style="247" bestFit="1" customWidth="1"/>
    <col min="14089" max="14331" width="8.85546875" style="247"/>
    <col min="14332" max="14332" width="10" style="247" customWidth="1"/>
    <col min="14333" max="14333" width="55" style="247" customWidth="1"/>
    <col min="14334" max="14334" width="5.42578125" style="247" bestFit="1" customWidth="1"/>
    <col min="14335" max="14335" width="9.42578125" style="247" bestFit="1" customWidth="1"/>
    <col min="14336" max="14336" width="20.85546875" style="247" customWidth="1"/>
    <col min="14337" max="14337" width="21.42578125" style="247" bestFit="1" customWidth="1"/>
    <col min="14338" max="14338" width="10.140625" style="247" bestFit="1" customWidth="1"/>
    <col min="14339" max="14339" width="20.140625" style="247" customWidth="1"/>
    <col min="14340" max="14340" width="7.5703125" style="247" bestFit="1" customWidth="1"/>
    <col min="14341" max="14341" width="20.140625" style="247" customWidth="1"/>
    <col min="14342" max="14342" width="8.7109375" style="247" bestFit="1" customWidth="1"/>
    <col min="14343" max="14343" width="20.5703125" style="247" bestFit="1" customWidth="1"/>
    <col min="14344" max="14344" width="11.140625" style="247" bestFit="1" customWidth="1"/>
    <col min="14345" max="14587" width="8.85546875" style="247"/>
    <col min="14588" max="14588" width="10" style="247" customWidth="1"/>
    <col min="14589" max="14589" width="55" style="247" customWidth="1"/>
    <col min="14590" max="14590" width="5.42578125" style="247" bestFit="1" customWidth="1"/>
    <col min="14591" max="14591" width="9.42578125" style="247" bestFit="1" customWidth="1"/>
    <col min="14592" max="14592" width="20.85546875" style="247" customWidth="1"/>
    <col min="14593" max="14593" width="21.42578125" style="247" bestFit="1" customWidth="1"/>
    <col min="14594" max="14594" width="10.140625" style="247" bestFit="1" customWidth="1"/>
    <col min="14595" max="14595" width="20.140625" style="247" customWidth="1"/>
    <col min="14596" max="14596" width="7.5703125" style="247" bestFit="1" customWidth="1"/>
    <col min="14597" max="14597" width="20.140625" style="247" customWidth="1"/>
    <col min="14598" max="14598" width="8.7109375" style="247" bestFit="1" customWidth="1"/>
    <col min="14599" max="14599" width="20.5703125" style="247" bestFit="1" customWidth="1"/>
    <col min="14600" max="14600" width="11.140625" style="247" bestFit="1" customWidth="1"/>
    <col min="14601" max="14843" width="8.85546875" style="247"/>
    <col min="14844" max="14844" width="10" style="247" customWidth="1"/>
    <col min="14845" max="14845" width="55" style="247" customWidth="1"/>
    <col min="14846" max="14846" width="5.42578125" style="247" bestFit="1" customWidth="1"/>
    <col min="14847" max="14847" width="9.42578125" style="247" bestFit="1" customWidth="1"/>
    <col min="14848" max="14848" width="20.85546875" style="247" customWidth="1"/>
    <col min="14849" max="14849" width="21.42578125" style="247" bestFit="1" customWidth="1"/>
    <col min="14850" max="14850" width="10.140625" style="247" bestFit="1" customWidth="1"/>
    <col min="14851" max="14851" width="20.140625" style="247" customWidth="1"/>
    <col min="14852" max="14852" width="7.5703125" style="247" bestFit="1" customWidth="1"/>
    <col min="14853" max="14853" width="20.140625" style="247" customWidth="1"/>
    <col min="14854" max="14854" width="8.7109375" style="247" bestFit="1" customWidth="1"/>
    <col min="14855" max="14855" width="20.5703125" style="247" bestFit="1" customWidth="1"/>
    <col min="14856" max="14856" width="11.140625" style="247" bestFit="1" customWidth="1"/>
    <col min="14857" max="15099" width="8.85546875" style="247"/>
    <col min="15100" max="15100" width="10" style="247" customWidth="1"/>
    <col min="15101" max="15101" width="55" style="247" customWidth="1"/>
    <col min="15102" max="15102" width="5.42578125" style="247" bestFit="1" customWidth="1"/>
    <col min="15103" max="15103" width="9.42578125" style="247" bestFit="1" customWidth="1"/>
    <col min="15104" max="15104" width="20.85546875" style="247" customWidth="1"/>
    <col min="15105" max="15105" width="21.42578125" style="247" bestFit="1" customWidth="1"/>
    <col min="15106" max="15106" width="10.140625" style="247" bestFit="1" customWidth="1"/>
    <col min="15107" max="15107" width="20.140625" style="247" customWidth="1"/>
    <col min="15108" max="15108" width="7.5703125" style="247" bestFit="1" customWidth="1"/>
    <col min="15109" max="15109" width="20.140625" style="247" customWidth="1"/>
    <col min="15110" max="15110" width="8.7109375" style="247" bestFit="1" customWidth="1"/>
    <col min="15111" max="15111" width="20.5703125" style="247" bestFit="1" customWidth="1"/>
    <col min="15112" max="15112" width="11.140625" style="247" bestFit="1" customWidth="1"/>
    <col min="15113" max="15355" width="8.85546875" style="247"/>
    <col min="15356" max="15356" width="10" style="247" customWidth="1"/>
    <col min="15357" max="15357" width="55" style="247" customWidth="1"/>
    <col min="15358" max="15358" width="5.42578125" style="247" bestFit="1" customWidth="1"/>
    <col min="15359" max="15359" width="9.42578125" style="247" bestFit="1" customWidth="1"/>
    <col min="15360" max="15360" width="20.85546875" style="247" customWidth="1"/>
    <col min="15361" max="15361" width="21.42578125" style="247" bestFit="1" customWidth="1"/>
    <col min="15362" max="15362" width="10.140625" style="247" bestFit="1" customWidth="1"/>
    <col min="15363" max="15363" width="20.140625" style="247" customWidth="1"/>
    <col min="15364" max="15364" width="7.5703125" style="247" bestFit="1" customWidth="1"/>
    <col min="15365" max="15365" width="20.140625" style="247" customWidth="1"/>
    <col min="15366" max="15366" width="8.7109375" style="247" bestFit="1" customWidth="1"/>
    <col min="15367" max="15367" width="20.5703125" style="247" bestFit="1" customWidth="1"/>
    <col min="15368" max="15368" width="11.140625" style="247" bestFit="1" customWidth="1"/>
    <col min="15369" max="15611" width="8.85546875" style="247"/>
    <col min="15612" max="15612" width="10" style="247" customWidth="1"/>
    <col min="15613" max="15613" width="55" style="247" customWidth="1"/>
    <col min="15614" max="15614" width="5.42578125" style="247" bestFit="1" customWidth="1"/>
    <col min="15615" max="15615" width="9.42578125" style="247" bestFit="1" customWidth="1"/>
    <col min="15616" max="15616" width="20.85546875" style="247" customWidth="1"/>
    <col min="15617" max="15617" width="21.42578125" style="247" bestFit="1" customWidth="1"/>
    <col min="15618" max="15618" width="10.140625" style="247" bestFit="1" customWidth="1"/>
    <col min="15619" max="15619" width="20.140625" style="247" customWidth="1"/>
    <col min="15620" max="15620" width="7.5703125" style="247" bestFit="1" customWidth="1"/>
    <col min="15621" max="15621" width="20.140625" style="247" customWidth="1"/>
    <col min="15622" max="15622" width="8.7109375" style="247" bestFit="1" customWidth="1"/>
    <col min="15623" max="15623" width="20.5703125" style="247" bestFit="1" customWidth="1"/>
    <col min="15624" max="15624" width="11.140625" style="247" bestFit="1" customWidth="1"/>
    <col min="15625" max="15867" width="8.85546875" style="247"/>
    <col min="15868" max="15868" width="10" style="247" customWidth="1"/>
    <col min="15869" max="15869" width="55" style="247" customWidth="1"/>
    <col min="15870" max="15870" width="5.42578125" style="247" bestFit="1" customWidth="1"/>
    <col min="15871" max="15871" width="9.42578125" style="247" bestFit="1" customWidth="1"/>
    <col min="15872" max="15872" width="20.85546875" style="247" customWidth="1"/>
    <col min="15873" max="15873" width="21.42578125" style="247" bestFit="1" customWidth="1"/>
    <col min="15874" max="15874" width="10.140625" style="247" bestFit="1" customWidth="1"/>
    <col min="15875" max="15875" width="20.140625" style="247" customWidth="1"/>
    <col min="15876" max="15876" width="7.5703125" style="247" bestFit="1" customWidth="1"/>
    <col min="15877" max="15877" width="20.140625" style="247" customWidth="1"/>
    <col min="15878" max="15878" width="8.7109375" style="247" bestFit="1" customWidth="1"/>
    <col min="15879" max="15879" width="20.5703125" style="247" bestFit="1" customWidth="1"/>
    <col min="15880" max="15880" width="11.140625" style="247" bestFit="1" customWidth="1"/>
    <col min="15881" max="16123" width="8.85546875" style="247"/>
    <col min="16124" max="16124" width="10" style="247" customWidth="1"/>
    <col min="16125" max="16125" width="55" style="247" customWidth="1"/>
    <col min="16126" max="16126" width="5.42578125" style="247" bestFit="1" customWidth="1"/>
    <col min="16127" max="16127" width="9.42578125" style="247" bestFit="1" customWidth="1"/>
    <col min="16128" max="16128" width="20.85546875" style="247" customWidth="1"/>
    <col min="16129" max="16129" width="21.42578125" style="247" bestFit="1" customWidth="1"/>
    <col min="16130" max="16130" width="10.140625" style="247" bestFit="1" customWidth="1"/>
    <col min="16131" max="16131" width="20.140625" style="247" customWidth="1"/>
    <col min="16132" max="16132" width="7.5703125" style="247" bestFit="1" customWidth="1"/>
    <col min="16133" max="16133" width="20.140625" style="247" customWidth="1"/>
    <col min="16134" max="16134" width="8.7109375" style="247" bestFit="1" customWidth="1"/>
    <col min="16135" max="16135" width="20.5703125" style="247" bestFit="1" customWidth="1"/>
    <col min="16136" max="16136" width="11.140625" style="247" bestFit="1" customWidth="1"/>
    <col min="16137" max="16384" width="8.85546875" style="247"/>
  </cols>
  <sheetData>
    <row r="1" spans="2:8" s="184" customFormat="1" ht="15.75" customHeight="1" x14ac:dyDescent="0.25">
      <c r="B1" s="359" t="s">
        <v>0</v>
      </c>
      <c r="C1" s="360"/>
      <c r="D1" s="1"/>
      <c r="E1" s="361"/>
      <c r="F1" s="362"/>
      <c r="G1" s="87"/>
    </row>
    <row r="2" spans="2:8" s="184" customFormat="1" ht="15.75" customHeight="1" x14ac:dyDescent="0.25">
      <c r="B2" s="363" t="s">
        <v>1</v>
      </c>
      <c r="C2" s="364"/>
      <c r="D2" s="2"/>
      <c r="E2" s="365"/>
      <c r="F2" s="403"/>
      <c r="G2" s="404"/>
    </row>
    <row r="3" spans="2:8" s="184" customFormat="1" ht="15.75" customHeight="1" thickBot="1" x14ac:dyDescent="0.25">
      <c r="B3" s="175" t="s">
        <v>322</v>
      </c>
      <c r="C3" s="364"/>
      <c r="D3" s="365"/>
      <c r="E3" s="365"/>
      <c r="F3" s="366"/>
      <c r="G3" s="91"/>
    </row>
    <row r="4" spans="2:8" s="184" customFormat="1" ht="15.75" customHeight="1" thickBot="1" x14ac:dyDescent="0.3">
      <c r="B4" s="367" t="s">
        <v>2</v>
      </c>
      <c r="C4" s="368"/>
      <c r="D4" s="3"/>
      <c r="E4" s="369"/>
      <c r="F4" s="414" t="s">
        <v>255</v>
      </c>
      <c r="G4" s="415"/>
    </row>
    <row r="5" spans="2:8" s="188" customFormat="1" ht="13.5" thickBot="1" x14ac:dyDescent="0.3">
      <c r="B5" s="370" t="s">
        <v>22</v>
      </c>
      <c r="C5" s="371" t="s">
        <v>23</v>
      </c>
      <c r="D5" s="372" t="s">
        <v>77</v>
      </c>
      <c r="E5" s="373" t="s">
        <v>78</v>
      </c>
      <c r="F5" s="374" t="s">
        <v>79</v>
      </c>
      <c r="G5" s="375" t="s">
        <v>80</v>
      </c>
      <c r="H5" s="187"/>
    </row>
    <row r="6" spans="2:8" s="188" customFormat="1" x14ac:dyDescent="0.25">
      <c r="B6" s="249"/>
      <c r="C6" s="376" t="s">
        <v>81</v>
      </c>
      <c r="D6" s="377"/>
      <c r="E6" s="361"/>
      <c r="F6" s="362"/>
      <c r="G6" s="87"/>
    </row>
    <row r="7" spans="2:8" s="188" customFormat="1" x14ac:dyDescent="0.25">
      <c r="B7" s="249"/>
      <c r="C7" s="378"/>
      <c r="D7" s="379"/>
      <c r="E7" s="365"/>
      <c r="F7" s="366"/>
      <c r="G7" s="91"/>
    </row>
    <row r="8" spans="2:8" s="188" customFormat="1" x14ac:dyDescent="0.25">
      <c r="B8" s="249"/>
      <c r="C8" s="380" t="s">
        <v>82</v>
      </c>
      <c r="D8" s="379"/>
      <c r="E8" s="365"/>
      <c r="F8" s="366"/>
      <c r="G8" s="91"/>
    </row>
    <row r="9" spans="2:8" s="188" customFormat="1" ht="13.15" customHeight="1" x14ac:dyDescent="0.25">
      <c r="B9" s="381">
        <v>1</v>
      </c>
      <c r="C9" s="410" t="s">
        <v>262</v>
      </c>
      <c r="D9" s="411"/>
      <c r="E9" s="411"/>
      <c r="F9" s="411"/>
      <c r="G9" s="382"/>
    </row>
    <row r="10" spans="2:8" s="188" customFormat="1" x14ac:dyDescent="0.25">
      <c r="B10" s="381"/>
      <c r="C10" s="410"/>
      <c r="D10" s="411"/>
      <c r="E10" s="411"/>
      <c r="F10" s="411"/>
      <c r="G10" s="382"/>
    </row>
    <row r="11" spans="2:8" s="188" customFormat="1" x14ac:dyDescent="0.25">
      <c r="B11" s="381"/>
      <c r="C11" s="410"/>
      <c r="D11" s="411"/>
      <c r="E11" s="411"/>
      <c r="F11" s="411"/>
      <c r="G11" s="382"/>
    </row>
    <row r="12" spans="2:8" s="188" customFormat="1" x14ac:dyDescent="0.25">
      <c r="B12" s="383" t="s">
        <v>155</v>
      </c>
      <c r="C12" s="384" t="s">
        <v>264</v>
      </c>
      <c r="D12" s="251"/>
      <c r="E12" s="251"/>
      <c r="F12" s="251"/>
      <c r="G12" s="385"/>
    </row>
    <row r="13" spans="2:8" s="188" customFormat="1" x14ac:dyDescent="0.25">
      <c r="B13" s="383" t="s">
        <v>156</v>
      </c>
      <c r="C13" s="384" t="s">
        <v>263</v>
      </c>
      <c r="D13" s="251"/>
      <c r="E13" s="251"/>
      <c r="F13" s="251"/>
      <c r="G13" s="385"/>
    </row>
    <row r="14" spans="2:8" s="188" customFormat="1" x14ac:dyDescent="0.25">
      <c r="B14" s="383" t="s">
        <v>157</v>
      </c>
      <c r="C14" s="384" t="s">
        <v>261</v>
      </c>
      <c r="D14" s="251"/>
      <c r="E14" s="251"/>
      <c r="F14" s="251"/>
      <c r="G14" s="385"/>
    </row>
    <row r="15" spans="2:8" s="188" customFormat="1" x14ac:dyDescent="0.25">
      <c r="B15" s="383" t="s">
        <v>158</v>
      </c>
      <c r="C15" s="384" t="s">
        <v>265</v>
      </c>
      <c r="D15" s="251"/>
      <c r="E15" s="251"/>
      <c r="F15" s="251"/>
      <c r="G15" s="385"/>
    </row>
    <row r="16" spans="2:8" s="188" customFormat="1" x14ac:dyDescent="0.25">
      <c r="B16" s="383"/>
      <c r="C16" s="384"/>
      <c r="D16" s="251"/>
      <c r="E16" s="251"/>
      <c r="F16" s="251"/>
      <c r="G16" s="385"/>
    </row>
    <row r="17" spans="2:7" s="188" customFormat="1" x14ac:dyDescent="0.25">
      <c r="B17" s="249" t="s">
        <v>83</v>
      </c>
      <c r="C17" s="410" t="s">
        <v>84</v>
      </c>
      <c r="D17" s="411"/>
      <c r="E17" s="411"/>
      <c r="F17" s="411"/>
      <c r="G17" s="382"/>
    </row>
    <row r="18" spans="2:7" s="188" customFormat="1" x14ac:dyDescent="0.25">
      <c r="B18" s="249"/>
      <c r="C18" s="410"/>
      <c r="D18" s="411"/>
      <c r="E18" s="411"/>
      <c r="F18" s="411"/>
      <c r="G18" s="382"/>
    </row>
    <row r="19" spans="2:7" s="188" customFormat="1" x14ac:dyDescent="0.25">
      <c r="B19" s="249"/>
      <c r="C19" s="410"/>
      <c r="D19" s="411"/>
      <c r="E19" s="411"/>
      <c r="F19" s="411"/>
      <c r="G19" s="382"/>
    </row>
    <row r="20" spans="2:7" s="188" customFormat="1" x14ac:dyDescent="0.25">
      <c r="B20" s="249" t="s">
        <v>85</v>
      </c>
      <c r="C20" s="410" t="s">
        <v>86</v>
      </c>
      <c r="D20" s="411"/>
      <c r="E20" s="411"/>
      <c r="F20" s="411"/>
      <c r="G20" s="382"/>
    </row>
    <row r="21" spans="2:7" s="188" customFormat="1" x14ac:dyDescent="0.25">
      <c r="B21" s="249"/>
      <c r="C21" s="410"/>
      <c r="D21" s="411"/>
      <c r="E21" s="411"/>
      <c r="F21" s="411"/>
      <c r="G21" s="382"/>
    </row>
    <row r="22" spans="2:7" s="188" customFormat="1" x14ac:dyDescent="0.25">
      <c r="B22" s="249"/>
      <c r="C22" s="410"/>
      <c r="D22" s="411"/>
      <c r="E22" s="411"/>
      <c r="F22" s="411"/>
      <c r="G22" s="382"/>
    </row>
    <row r="23" spans="2:7" s="188" customFormat="1" x14ac:dyDescent="0.25">
      <c r="B23" s="249"/>
      <c r="C23" s="250"/>
      <c r="D23" s="251"/>
      <c r="E23" s="251"/>
      <c r="F23" s="251"/>
      <c r="G23" s="382"/>
    </row>
    <row r="24" spans="2:7" s="188" customFormat="1" x14ac:dyDescent="0.25">
      <c r="B24" s="249"/>
      <c r="C24" s="386" t="s">
        <v>87</v>
      </c>
      <c r="D24" s="379"/>
      <c r="E24" s="365"/>
      <c r="F24" s="366"/>
      <c r="G24" s="91"/>
    </row>
    <row r="25" spans="2:7" s="188" customFormat="1" ht="18.75" customHeight="1" x14ac:dyDescent="0.25">
      <c r="B25" s="249" t="s">
        <v>88</v>
      </c>
      <c r="C25" s="410" t="s">
        <v>89</v>
      </c>
      <c r="D25" s="411"/>
      <c r="E25" s="411"/>
      <c r="F25" s="411"/>
      <c r="G25" s="416"/>
    </row>
    <row r="26" spans="2:7" s="188" customFormat="1" x14ac:dyDescent="0.25">
      <c r="B26" s="249"/>
      <c r="C26" s="378"/>
      <c r="D26" s="379"/>
      <c r="E26" s="365"/>
      <c r="F26" s="366"/>
      <c r="G26" s="91"/>
    </row>
    <row r="27" spans="2:7" s="188" customFormat="1" x14ac:dyDescent="0.25">
      <c r="B27" s="249"/>
      <c r="C27" s="386" t="s">
        <v>90</v>
      </c>
      <c r="D27" s="379"/>
      <c r="E27" s="365"/>
      <c r="F27" s="366"/>
      <c r="G27" s="91"/>
    </row>
    <row r="28" spans="2:7" s="188" customFormat="1" x14ac:dyDescent="0.25">
      <c r="B28" s="249" t="s">
        <v>91</v>
      </c>
      <c r="C28" s="417" t="s">
        <v>205</v>
      </c>
      <c r="D28" s="418"/>
      <c r="E28" s="418"/>
      <c r="F28" s="418"/>
      <c r="G28" s="387"/>
    </row>
    <row r="29" spans="2:7" s="188" customFormat="1" x14ac:dyDescent="0.25">
      <c r="B29" s="249"/>
      <c r="C29" s="417"/>
      <c r="D29" s="418"/>
      <c r="E29" s="418"/>
      <c r="F29" s="418"/>
      <c r="G29" s="387"/>
    </row>
    <row r="30" spans="2:7" s="188" customFormat="1" x14ac:dyDescent="0.25">
      <c r="B30" s="249"/>
      <c r="C30" s="378"/>
      <c r="D30" s="379"/>
      <c r="E30" s="365"/>
      <c r="F30" s="366"/>
      <c r="G30" s="91"/>
    </row>
    <row r="31" spans="2:7" s="188" customFormat="1" x14ac:dyDescent="0.25">
      <c r="B31" s="249" t="s">
        <v>92</v>
      </c>
      <c r="C31" s="419" t="s">
        <v>206</v>
      </c>
      <c r="D31" s="420"/>
      <c r="E31" s="420"/>
      <c r="F31" s="420"/>
      <c r="G31" s="388"/>
    </row>
    <row r="32" spans="2:7" s="188" customFormat="1" x14ac:dyDescent="0.25">
      <c r="B32" s="249"/>
      <c r="C32" s="419"/>
      <c r="D32" s="420"/>
      <c r="E32" s="420"/>
      <c r="F32" s="420"/>
      <c r="G32" s="388"/>
    </row>
    <row r="33" spans="2:7" s="188" customFormat="1" x14ac:dyDescent="0.25">
      <c r="B33" s="249"/>
      <c r="C33" s="419"/>
      <c r="D33" s="420"/>
      <c r="E33" s="420"/>
      <c r="F33" s="420"/>
      <c r="G33" s="388"/>
    </row>
    <row r="34" spans="2:7" s="188" customFormat="1" x14ac:dyDescent="0.25">
      <c r="B34" s="249"/>
      <c r="C34" s="378"/>
      <c r="D34" s="379"/>
      <c r="E34" s="365"/>
      <c r="F34" s="366"/>
      <c r="G34" s="91"/>
    </row>
    <row r="35" spans="2:7" s="188" customFormat="1" x14ac:dyDescent="0.25">
      <c r="B35" s="249" t="s">
        <v>93</v>
      </c>
      <c r="C35" s="412" t="s">
        <v>207</v>
      </c>
      <c r="D35" s="413"/>
      <c r="E35" s="413"/>
      <c r="F35" s="413"/>
      <c r="G35" s="389"/>
    </row>
    <row r="36" spans="2:7" s="188" customFormat="1" x14ac:dyDescent="0.25">
      <c r="B36" s="249"/>
      <c r="C36" s="390"/>
      <c r="D36" s="303"/>
      <c r="E36" s="391"/>
      <c r="F36" s="366"/>
      <c r="G36" s="91"/>
    </row>
    <row r="37" spans="2:7" s="188" customFormat="1" x14ac:dyDescent="0.25">
      <c r="B37" s="249" t="s">
        <v>94</v>
      </c>
      <c r="C37" s="410" t="s">
        <v>208</v>
      </c>
      <c r="D37" s="411"/>
      <c r="E37" s="411"/>
      <c r="F37" s="411"/>
      <c r="G37" s="382"/>
    </row>
    <row r="38" spans="2:7" s="188" customFormat="1" x14ac:dyDescent="0.25">
      <c r="B38" s="249"/>
      <c r="C38" s="410"/>
      <c r="D38" s="411"/>
      <c r="E38" s="411"/>
      <c r="F38" s="411"/>
      <c r="G38" s="392"/>
    </row>
    <row r="39" spans="2:7" s="188" customFormat="1" x14ac:dyDescent="0.25">
      <c r="B39" s="249"/>
      <c r="C39" s="410"/>
      <c r="D39" s="411"/>
      <c r="E39" s="411"/>
      <c r="F39" s="411"/>
      <c r="G39" s="392"/>
    </row>
    <row r="40" spans="2:7" s="188" customFormat="1" x14ac:dyDescent="0.25">
      <c r="B40" s="249"/>
      <c r="C40" s="410"/>
      <c r="D40" s="411"/>
      <c r="E40" s="411"/>
      <c r="F40" s="411"/>
      <c r="G40" s="392"/>
    </row>
    <row r="41" spans="2:7" s="188" customFormat="1" x14ac:dyDescent="0.25">
      <c r="B41" s="249"/>
      <c r="C41" s="250"/>
      <c r="D41" s="251"/>
      <c r="E41" s="251"/>
      <c r="F41" s="393"/>
      <c r="G41" s="392"/>
    </row>
    <row r="42" spans="2:7" s="188" customFormat="1" x14ac:dyDescent="0.25">
      <c r="B42" s="249"/>
      <c r="C42" s="250"/>
      <c r="D42" s="251"/>
      <c r="E42" s="251"/>
      <c r="F42" s="393"/>
      <c r="G42" s="392"/>
    </row>
    <row r="43" spans="2:7" s="188" customFormat="1" x14ac:dyDescent="0.25">
      <c r="B43" s="249"/>
      <c r="C43" s="250"/>
      <c r="D43" s="251"/>
      <c r="E43" s="251"/>
      <c r="F43" s="393"/>
      <c r="G43" s="392"/>
    </row>
    <row r="44" spans="2:7" s="188" customFormat="1" x14ac:dyDescent="0.25">
      <c r="B44" s="249"/>
      <c r="C44" s="250"/>
      <c r="D44" s="251"/>
      <c r="E44" s="251"/>
      <c r="F44" s="393"/>
      <c r="G44" s="392"/>
    </row>
    <row r="45" spans="2:7" s="188" customFormat="1" x14ac:dyDescent="0.25">
      <c r="B45" s="249"/>
      <c r="C45" s="250"/>
      <c r="D45" s="251"/>
      <c r="E45" s="251"/>
      <c r="F45" s="393"/>
      <c r="G45" s="392"/>
    </row>
    <row r="46" spans="2:7" s="188" customFormat="1" x14ac:dyDescent="0.25">
      <c r="B46" s="249"/>
      <c r="C46" s="250"/>
      <c r="D46" s="251"/>
      <c r="E46" s="251"/>
      <c r="F46" s="393"/>
      <c r="G46" s="392"/>
    </row>
    <row r="47" spans="2:7" s="188" customFormat="1" x14ac:dyDescent="0.25">
      <c r="B47" s="249"/>
      <c r="C47" s="250"/>
      <c r="D47" s="251"/>
      <c r="E47" s="251"/>
      <c r="F47" s="393"/>
      <c r="G47" s="392"/>
    </row>
    <row r="48" spans="2:7" s="188" customFormat="1" x14ac:dyDescent="0.25">
      <c r="B48" s="249"/>
      <c r="C48" s="250"/>
      <c r="D48" s="251"/>
      <c r="E48" s="251"/>
      <c r="F48" s="393"/>
      <c r="G48" s="392"/>
    </row>
    <row r="49" spans="2:7" s="188" customFormat="1" x14ac:dyDescent="0.25">
      <c r="B49" s="249"/>
      <c r="C49" s="250"/>
      <c r="D49" s="251"/>
      <c r="E49" s="251"/>
      <c r="F49" s="393"/>
      <c r="G49" s="392"/>
    </row>
    <row r="50" spans="2:7" s="188" customFormat="1" ht="13.5" thickBot="1" x14ac:dyDescent="0.3">
      <c r="B50" s="249"/>
      <c r="C50" s="250"/>
      <c r="D50" s="251"/>
      <c r="E50" s="251"/>
      <c r="F50" s="393"/>
      <c r="G50" s="392"/>
    </row>
    <row r="51" spans="2:7" s="188" customFormat="1" ht="13.5" thickBot="1" x14ac:dyDescent="0.3">
      <c r="B51" s="252"/>
      <c r="C51" s="253"/>
      <c r="D51" s="254" t="s">
        <v>95</v>
      </c>
      <c r="E51" s="255">
        <v>1</v>
      </c>
      <c r="F51" s="191"/>
      <c r="G51" s="192"/>
    </row>
    <row r="52" spans="2:7" s="188" customFormat="1" x14ac:dyDescent="0.25">
      <c r="B52" s="249"/>
      <c r="C52" s="256"/>
      <c r="D52" s="257"/>
      <c r="E52" s="258"/>
      <c r="F52" s="193"/>
      <c r="G52" s="179"/>
    </row>
    <row r="53" spans="2:7" s="188" customFormat="1" x14ac:dyDescent="0.25">
      <c r="B53" s="249"/>
      <c r="C53" s="259" t="s">
        <v>96</v>
      </c>
      <c r="D53" s="257"/>
      <c r="E53" s="258"/>
      <c r="F53" s="193"/>
      <c r="G53" s="179"/>
    </row>
    <row r="54" spans="2:7" s="188" customFormat="1" x14ac:dyDescent="0.25">
      <c r="B54" s="249"/>
      <c r="C54" s="259"/>
      <c r="D54" s="257"/>
      <c r="E54" s="258"/>
      <c r="F54" s="193"/>
      <c r="G54" s="179"/>
    </row>
    <row r="55" spans="2:7" s="188" customFormat="1" x14ac:dyDescent="0.25">
      <c r="B55" s="249"/>
      <c r="C55" s="260" t="s">
        <v>97</v>
      </c>
      <c r="D55" s="257"/>
      <c r="E55" s="258"/>
      <c r="F55" s="193"/>
      <c r="G55" s="179"/>
    </row>
    <row r="56" spans="2:7" s="188" customFormat="1" ht="18" customHeight="1" x14ac:dyDescent="0.25">
      <c r="B56" s="249" t="s">
        <v>98</v>
      </c>
      <c r="C56" s="261" t="s">
        <v>266</v>
      </c>
      <c r="D56" s="262" t="s">
        <v>99</v>
      </c>
      <c r="E56" s="263"/>
      <c r="F56" s="193"/>
      <c r="G56" s="179">
        <v>0</v>
      </c>
    </row>
    <row r="57" spans="2:7" s="188" customFormat="1" ht="18" customHeight="1" x14ac:dyDescent="0.25">
      <c r="B57" s="249" t="s">
        <v>100</v>
      </c>
      <c r="C57" s="261" t="s">
        <v>101</v>
      </c>
      <c r="D57" s="262" t="s">
        <v>99</v>
      </c>
      <c r="E57" s="263"/>
      <c r="F57" s="193"/>
      <c r="G57" s="179">
        <v>0</v>
      </c>
    </row>
    <row r="58" spans="2:7" s="188" customFormat="1" ht="18" customHeight="1" x14ac:dyDescent="0.25">
      <c r="B58" s="249" t="s">
        <v>102</v>
      </c>
      <c r="C58" s="261" t="s">
        <v>103</v>
      </c>
      <c r="D58" s="262" t="s">
        <v>99</v>
      </c>
      <c r="E58" s="263"/>
      <c r="F58" s="193"/>
      <c r="G58" s="179">
        <v>0</v>
      </c>
    </row>
    <row r="59" spans="2:7" s="188" customFormat="1" ht="25.5" x14ac:dyDescent="0.25">
      <c r="B59" s="249"/>
      <c r="C59" s="260" t="s">
        <v>104</v>
      </c>
      <c r="D59" s="262"/>
      <c r="E59" s="263"/>
      <c r="F59" s="193"/>
      <c r="G59" s="179"/>
    </row>
    <row r="60" spans="2:7" s="188" customFormat="1" ht="44.25" customHeight="1" x14ac:dyDescent="0.25">
      <c r="B60" s="249" t="s">
        <v>105</v>
      </c>
      <c r="C60" s="264" t="s">
        <v>106</v>
      </c>
      <c r="D60" s="262" t="s">
        <v>99</v>
      </c>
      <c r="E60" s="263"/>
      <c r="F60" s="194"/>
      <c r="G60" s="195">
        <v>0</v>
      </c>
    </row>
    <row r="61" spans="2:7" s="188" customFormat="1" ht="25.5" x14ac:dyDescent="0.25">
      <c r="B61" s="249" t="s">
        <v>107</v>
      </c>
      <c r="C61" s="261" t="s">
        <v>108</v>
      </c>
      <c r="D61" s="262" t="s">
        <v>99</v>
      </c>
      <c r="E61" s="263"/>
      <c r="F61" s="193"/>
      <c r="G61" s="179">
        <v>0</v>
      </c>
    </row>
    <row r="62" spans="2:7" s="188" customFormat="1" ht="51" x14ac:dyDescent="0.25">
      <c r="B62" s="249" t="s">
        <v>109</v>
      </c>
      <c r="C62" s="261" t="s">
        <v>110</v>
      </c>
      <c r="D62" s="262" t="s">
        <v>99</v>
      </c>
      <c r="E62" s="263"/>
      <c r="F62" s="193"/>
      <c r="G62" s="179">
        <v>0</v>
      </c>
    </row>
    <row r="63" spans="2:7" s="188" customFormat="1" ht="25.5" x14ac:dyDescent="0.25">
      <c r="B63" s="249" t="s">
        <v>111</v>
      </c>
      <c r="C63" s="261" t="s">
        <v>112</v>
      </c>
      <c r="D63" s="262" t="s">
        <v>99</v>
      </c>
      <c r="E63" s="263"/>
      <c r="F63" s="193"/>
      <c r="G63" s="179">
        <v>0</v>
      </c>
    </row>
    <row r="64" spans="2:7" s="188" customFormat="1" ht="11.25" customHeight="1" x14ac:dyDescent="0.25">
      <c r="B64" s="265"/>
      <c r="C64" s="266"/>
      <c r="D64" s="170"/>
      <c r="E64" s="263"/>
      <c r="F64" s="196"/>
      <c r="G64" s="180"/>
    </row>
    <row r="65" spans="2:15" s="188" customFormat="1" ht="25.5" x14ac:dyDescent="0.25">
      <c r="B65" s="249"/>
      <c r="C65" s="267" t="s">
        <v>113</v>
      </c>
      <c r="D65" s="262"/>
      <c r="E65" s="263"/>
      <c r="F65" s="193"/>
      <c r="G65" s="179"/>
    </row>
    <row r="66" spans="2:15" s="188" customFormat="1" ht="18.75" customHeight="1" x14ac:dyDescent="0.25">
      <c r="B66" s="249" t="s">
        <v>114</v>
      </c>
      <c r="C66" s="268" t="s">
        <v>115</v>
      </c>
      <c r="D66" s="262" t="s">
        <v>99</v>
      </c>
      <c r="E66" s="263"/>
      <c r="F66" s="193"/>
      <c r="G66" s="179">
        <v>0</v>
      </c>
    </row>
    <row r="67" spans="2:15" s="188" customFormat="1" ht="18.75" customHeight="1" x14ac:dyDescent="0.25">
      <c r="B67" s="249" t="s">
        <v>116</v>
      </c>
      <c r="C67" s="268" t="s">
        <v>117</v>
      </c>
      <c r="D67" s="262" t="s">
        <v>99</v>
      </c>
      <c r="E67" s="263"/>
      <c r="F67" s="193"/>
      <c r="G67" s="179">
        <v>0</v>
      </c>
    </row>
    <row r="68" spans="2:15" s="188" customFormat="1" x14ac:dyDescent="0.25">
      <c r="B68" s="249"/>
      <c r="C68" s="269"/>
      <c r="D68" s="262"/>
      <c r="E68" s="263"/>
      <c r="F68" s="193"/>
      <c r="G68" s="179"/>
    </row>
    <row r="69" spans="2:15" s="188" customFormat="1" x14ac:dyDescent="0.25">
      <c r="B69" s="249"/>
      <c r="C69" s="267" t="s">
        <v>118</v>
      </c>
      <c r="D69" s="262"/>
      <c r="E69" s="263"/>
      <c r="F69" s="193"/>
      <c r="G69" s="179"/>
    </row>
    <row r="70" spans="2:15" s="188" customFormat="1" ht="15.75" customHeight="1" x14ac:dyDescent="0.25">
      <c r="B70" s="249" t="s">
        <v>119</v>
      </c>
      <c r="C70" s="261" t="s">
        <v>120</v>
      </c>
      <c r="D70" s="262" t="s">
        <v>99</v>
      </c>
      <c r="E70" s="263"/>
      <c r="F70" s="193"/>
      <c r="G70" s="179">
        <v>0</v>
      </c>
    </row>
    <row r="71" spans="2:15" s="188" customFormat="1" ht="15.75" customHeight="1" x14ac:dyDescent="0.25">
      <c r="B71" s="249" t="s">
        <v>121</v>
      </c>
      <c r="C71" s="261" t="s">
        <v>239</v>
      </c>
      <c r="D71" s="262" t="s">
        <v>99</v>
      </c>
      <c r="E71" s="263"/>
      <c r="F71" s="193"/>
      <c r="G71" s="179">
        <v>0</v>
      </c>
    </row>
    <row r="72" spans="2:15" s="188" customFormat="1" ht="15.75" customHeight="1" x14ac:dyDescent="0.25">
      <c r="B72" s="249" t="s">
        <v>122</v>
      </c>
      <c r="C72" s="261" t="s">
        <v>123</v>
      </c>
      <c r="D72" s="262" t="s">
        <v>99</v>
      </c>
      <c r="E72" s="263"/>
      <c r="F72" s="193"/>
      <c r="G72" s="179">
        <v>0</v>
      </c>
    </row>
    <row r="73" spans="2:15" s="188" customFormat="1" x14ac:dyDescent="0.25">
      <c r="B73" s="265" t="s">
        <v>124</v>
      </c>
      <c r="C73" s="261" t="s">
        <v>256</v>
      </c>
      <c r="D73" s="262" t="s">
        <v>133</v>
      </c>
      <c r="E73" s="272"/>
      <c r="F73" s="193"/>
      <c r="G73" s="179">
        <v>0</v>
      </c>
    </row>
    <row r="74" spans="2:15" s="188" customFormat="1" x14ac:dyDescent="0.25">
      <c r="B74" s="270"/>
      <c r="C74" s="261"/>
      <c r="D74" s="262"/>
      <c r="E74" s="272"/>
      <c r="F74" s="193"/>
      <c r="G74" s="179"/>
    </row>
    <row r="75" spans="2:15" s="197" customFormat="1" ht="33" customHeight="1" x14ac:dyDescent="0.25">
      <c r="B75" s="265" t="s">
        <v>126</v>
      </c>
      <c r="C75" s="261" t="s">
        <v>125</v>
      </c>
      <c r="D75" s="273" t="s">
        <v>71</v>
      </c>
      <c r="E75" s="171">
        <v>1</v>
      </c>
      <c r="F75" s="196"/>
      <c r="G75" s="180">
        <f>E75*F75</f>
        <v>0</v>
      </c>
      <c r="H75" s="188"/>
    </row>
    <row r="76" spans="2:15" s="188" customFormat="1" x14ac:dyDescent="0.25">
      <c r="B76" s="249"/>
      <c r="C76" s="256"/>
      <c r="D76" s="257"/>
      <c r="E76" s="258"/>
      <c r="F76" s="193"/>
      <c r="G76" s="179"/>
    </row>
    <row r="77" spans="2:15" s="198" customFormat="1" ht="43.5" customHeight="1" x14ac:dyDescent="0.25">
      <c r="B77" s="249"/>
      <c r="C77" s="274" t="s">
        <v>305</v>
      </c>
      <c r="D77" s="275"/>
      <c r="E77" s="162"/>
      <c r="F77" s="163"/>
      <c r="G77" s="179"/>
    </row>
    <row r="78" spans="2:15" s="198" customFormat="1" x14ac:dyDescent="0.25">
      <c r="B78" s="265" t="s">
        <v>296</v>
      </c>
      <c r="C78" s="261" t="s">
        <v>297</v>
      </c>
      <c r="D78" s="276" t="s">
        <v>99</v>
      </c>
      <c r="E78" s="164"/>
      <c r="F78" s="165"/>
      <c r="G78" s="180">
        <v>10000</v>
      </c>
    </row>
    <row r="79" spans="2:15" s="198" customFormat="1" ht="25.5" x14ac:dyDescent="0.25">
      <c r="B79" s="265" t="s">
        <v>298</v>
      </c>
      <c r="C79" s="261" t="s">
        <v>299</v>
      </c>
      <c r="D79" s="265" t="s">
        <v>45</v>
      </c>
      <c r="E79" s="166"/>
      <c r="F79" s="178"/>
      <c r="G79" s="180">
        <f>G78*F79</f>
        <v>0</v>
      </c>
    </row>
    <row r="80" spans="2:15" s="200" customFormat="1" ht="38.25" x14ac:dyDescent="0.25">
      <c r="B80" s="265" t="s">
        <v>301</v>
      </c>
      <c r="C80" s="261" t="s">
        <v>300</v>
      </c>
      <c r="D80" s="249" t="s">
        <v>133</v>
      </c>
      <c r="E80" s="277"/>
      <c r="F80" s="199"/>
      <c r="G80" s="180">
        <v>25000</v>
      </c>
      <c r="K80" s="201"/>
      <c r="L80" s="202"/>
      <c r="N80" s="203"/>
      <c r="O80" s="197"/>
    </row>
    <row r="81" spans="2:7" s="188" customFormat="1" ht="25.5" x14ac:dyDescent="0.25">
      <c r="B81" s="265" t="s">
        <v>302</v>
      </c>
      <c r="C81" s="261" t="s">
        <v>303</v>
      </c>
      <c r="D81" s="265" t="s">
        <v>45</v>
      </c>
      <c r="E81" s="166"/>
      <c r="F81" s="178"/>
      <c r="G81" s="180">
        <f>G80*F81</f>
        <v>0</v>
      </c>
    </row>
    <row r="82" spans="2:7" s="188" customFormat="1" x14ac:dyDescent="0.25">
      <c r="B82" s="265"/>
      <c r="C82" s="261"/>
      <c r="D82" s="265"/>
      <c r="E82" s="166"/>
      <c r="F82" s="166"/>
      <c r="G82" s="180"/>
    </row>
    <row r="83" spans="2:7" s="188" customFormat="1" ht="13.5" thickBot="1" x14ac:dyDescent="0.3">
      <c r="B83" s="265"/>
      <c r="C83" s="261"/>
      <c r="D83" s="265"/>
      <c r="E83" s="278"/>
      <c r="F83" s="196"/>
      <c r="G83" s="180"/>
    </row>
    <row r="84" spans="2:7" s="188" customFormat="1" x14ac:dyDescent="0.25">
      <c r="B84" s="279"/>
      <c r="C84" s="280" t="s">
        <v>128</v>
      </c>
      <c r="D84" s="281"/>
      <c r="E84" s="282"/>
      <c r="F84" s="204"/>
      <c r="G84" s="205"/>
    </row>
    <row r="85" spans="2:7" s="188" customFormat="1" ht="13.5" thickBot="1" x14ac:dyDescent="0.3">
      <c r="B85" s="283"/>
      <c r="C85" s="284" t="s">
        <v>129</v>
      </c>
      <c r="D85" s="283" t="s">
        <v>95</v>
      </c>
      <c r="E85" s="285">
        <v>2</v>
      </c>
      <c r="F85" s="206"/>
      <c r="G85" s="207">
        <f>SUM(G53:G83)</f>
        <v>35000</v>
      </c>
    </row>
    <row r="86" spans="2:7" s="188" customFormat="1" x14ac:dyDescent="0.25">
      <c r="B86" s="249"/>
      <c r="C86" s="286"/>
      <c r="D86" s="249"/>
      <c r="E86" s="287"/>
      <c r="F86" s="193"/>
      <c r="G86" s="208"/>
    </row>
    <row r="87" spans="2:7" s="198" customFormat="1" ht="25.5" x14ac:dyDescent="0.25">
      <c r="B87" s="288"/>
      <c r="C87" s="289" t="s">
        <v>130</v>
      </c>
      <c r="D87" s="290"/>
      <c r="E87" s="287"/>
      <c r="F87" s="209"/>
      <c r="G87" s="181"/>
    </row>
    <row r="88" spans="2:7" s="198" customFormat="1" x14ac:dyDescent="0.25">
      <c r="B88" s="288"/>
      <c r="C88" s="289"/>
      <c r="D88" s="290"/>
      <c r="E88" s="287"/>
      <c r="F88" s="209"/>
      <c r="G88" s="181"/>
    </row>
    <row r="89" spans="2:7" s="198" customFormat="1" ht="25.5" x14ac:dyDescent="0.25">
      <c r="B89" s="288"/>
      <c r="C89" s="291" t="s">
        <v>131</v>
      </c>
      <c r="D89" s="290"/>
      <c r="E89" s="287"/>
      <c r="F89" s="209"/>
      <c r="G89" s="181"/>
    </row>
    <row r="90" spans="2:7" s="200" customFormat="1" ht="25.5" x14ac:dyDescent="0.25">
      <c r="B90" s="288" t="s">
        <v>304</v>
      </c>
      <c r="C90" s="264" t="s">
        <v>267</v>
      </c>
      <c r="D90" s="290" t="s">
        <v>99</v>
      </c>
      <c r="E90" s="287">
        <v>1</v>
      </c>
      <c r="F90" s="209"/>
      <c r="G90" s="181">
        <f>E90*F90</f>
        <v>0</v>
      </c>
    </row>
    <row r="91" spans="2:7" s="198" customFormat="1" x14ac:dyDescent="0.25">
      <c r="B91" s="288"/>
      <c r="C91" s="292"/>
      <c r="D91" s="290"/>
      <c r="E91" s="287"/>
      <c r="F91" s="209"/>
      <c r="G91" s="181"/>
    </row>
    <row r="92" spans="2:7" s="198" customFormat="1" x14ac:dyDescent="0.25">
      <c r="B92" s="288"/>
      <c r="C92" s="292"/>
      <c r="D92" s="290"/>
      <c r="E92" s="287"/>
      <c r="F92" s="209"/>
      <c r="G92" s="181"/>
    </row>
    <row r="93" spans="2:7" s="198" customFormat="1" x14ac:dyDescent="0.25">
      <c r="B93" s="288"/>
      <c r="C93" s="292"/>
      <c r="D93" s="290"/>
      <c r="E93" s="287"/>
      <c r="F93" s="209"/>
      <c r="G93" s="181"/>
    </row>
    <row r="94" spans="2:7" s="198" customFormat="1" x14ac:dyDescent="0.25">
      <c r="B94" s="288"/>
      <c r="C94" s="292"/>
      <c r="D94" s="290"/>
      <c r="E94" s="287"/>
      <c r="F94" s="209"/>
      <c r="G94" s="181"/>
    </row>
    <row r="95" spans="2:7" s="198" customFormat="1" x14ac:dyDescent="0.25">
      <c r="B95" s="288"/>
      <c r="C95" s="292"/>
      <c r="D95" s="290"/>
      <c r="E95" s="287"/>
      <c r="F95" s="209"/>
      <c r="G95" s="181"/>
    </row>
    <row r="96" spans="2:7" s="198" customFormat="1" x14ac:dyDescent="0.25">
      <c r="B96" s="288"/>
      <c r="C96" s="292"/>
      <c r="D96" s="290"/>
      <c r="E96" s="287"/>
      <c r="F96" s="209"/>
      <c r="G96" s="181"/>
    </row>
    <row r="97" spans="2:7" s="198" customFormat="1" x14ac:dyDescent="0.25">
      <c r="B97" s="288"/>
      <c r="C97" s="292"/>
      <c r="D97" s="290"/>
      <c r="E97" s="287"/>
      <c r="F97" s="209"/>
      <c r="G97" s="181"/>
    </row>
    <row r="98" spans="2:7" s="198" customFormat="1" x14ac:dyDescent="0.25">
      <c r="B98" s="288"/>
      <c r="C98" s="292"/>
      <c r="D98" s="290"/>
      <c r="E98" s="287"/>
      <c r="F98" s="209"/>
      <c r="G98" s="181"/>
    </row>
    <row r="99" spans="2:7" s="198" customFormat="1" x14ac:dyDescent="0.25">
      <c r="B99" s="288"/>
      <c r="C99" s="292"/>
      <c r="D99" s="290"/>
      <c r="E99" s="287"/>
      <c r="F99" s="209"/>
      <c r="G99" s="181"/>
    </row>
    <row r="100" spans="2:7" s="198" customFormat="1" x14ac:dyDescent="0.25">
      <c r="B100" s="288"/>
      <c r="C100" s="292"/>
      <c r="D100" s="290"/>
      <c r="E100" s="287"/>
      <c r="F100" s="209"/>
      <c r="G100" s="181"/>
    </row>
    <row r="101" spans="2:7" s="198" customFormat="1" x14ac:dyDescent="0.25">
      <c r="B101" s="288"/>
      <c r="C101" s="292"/>
      <c r="D101" s="290"/>
      <c r="E101" s="287"/>
      <c r="F101" s="209"/>
      <c r="G101" s="181"/>
    </row>
    <row r="102" spans="2:7" s="198" customFormat="1" x14ac:dyDescent="0.25">
      <c r="B102" s="288"/>
      <c r="C102" s="292"/>
      <c r="D102" s="290"/>
      <c r="E102" s="287"/>
      <c r="F102" s="209"/>
      <c r="G102" s="181"/>
    </row>
    <row r="103" spans="2:7" s="198" customFormat="1" x14ac:dyDescent="0.25">
      <c r="B103" s="288"/>
      <c r="C103" s="292"/>
      <c r="D103" s="290"/>
      <c r="E103" s="287"/>
      <c r="F103" s="209"/>
      <c r="G103" s="181"/>
    </row>
    <row r="104" spans="2:7" s="198" customFormat="1" x14ac:dyDescent="0.25">
      <c r="B104" s="288"/>
      <c r="C104" s="292"/>
      <c r="D104" s="290"/>
      <c r="E104" s="287"/>
      <c r="F104" s="209"/>
      <c r="G104" s="181"/>
    </row>
    <row r="105" spans="2:7" s="198" customFormat="1" x14ac:dyDescent="0.25">
      <c r="B105" s="288"/>
      <c r="C105" s="292"/>
      <c r="D105" s="290"/>
      <c r="E105" s="287"/>
      <c r="F105" s="209"/>
      <c r="G105" s="181"/>
    </row>
    <row r="106" spans="2:7" s="198" customFormat="1" x14ac:dyDescent="0.25">
      <c r="B106" s="288"/>
      <c r="C106" s="292"/>
      <c r="D106" s="290"/>
      <c r="E106" s="287"/>
      <c r="F106" s="209"/>
      <c r="G106" s="181"/>
    </row>
    <row r="107" spans="2:7" s="198" customFormat="1" x14ac:dyDescent="0.25">
      <c r="B107" s="288"/>
      <c r="C107" s="292"/>
      <c r="D107" s="290"/>
      <c r="E107" s="287"/>
      <c r="F107" s="209"/>
      <c r="G107" s="181"/>
    </row>
    <row r="108" spans="2:7" s="198" customFormat="1" x14ac:dyDescent="0.25">
      <c r="B108" s="288"/>
      <c r="C108" s="292"/>
      <c r="D108" s="290"/>
      <c r="E108" s="287"/>
      <c r="F108" s="209"/>
      <c r="G108" s="181"/>
    </row>
    <row r="109" spans="2:7" s="198" customFormat="1" x14ac:dyDescent="0.25">
      <c r="B109" s="288"/>
      <c r="C109" s="292"/>
      <c r="D109" s="290"/>
      <c r="E109" s="287"/>
      <c r="F109" s="209"/>
      <c r="G109" s="181"/>
    </row>
    <row r="110" spans="2:7" s="198" customFormat="1" x14ac:dyDescent="0.25">
      <c r="B110" s="288"/>
      <c r="C110" s="292"/>
      <c r="D110" s="290"/>
      <c r="E110" s="287"/>
      <c r="F110" s="209"/>
      <c r="G110" s="181"/>
    </row>
    <row r="111" spans="2:7" s="198" customFormat="1" x14ac:dyDescent="0.25">
      <c r="B111" s="288"/>
      <c r="C111" s="292"/>
      <c r="D111" s="290"/>
      <c r="E111" s="287"/>
      <c r="F111" s="209"/>
      <c r="G111" s="181"/>
    </row>
    <row r="112" spans="2:7" s="198" customFormat="1" x14ac:dyDescent="0.25">
      <c r="B112" s="288"/>
      <c r="C112" s="292"/>
      <c r="D112" s="290"/>
      <c r="E112" s="287"/>
      <c r="F112" s="209"/>
      <c r="G112" s="181"/>
    </row>
    <row r="113" spans="1:7" s="198" customFormat="1" x14ac:dyDescent="0.25">
      <c r="B113" s="288"/>
      <c r="C113" s="292"/>
      <c r="D113" s="290"/>
      <c r="E113" s="287"/>
      <c r="F113" s="209"/>
      <c r="G113" s="181"/>
    </row>
    <row r="114" spans="1:7" s="198" customFormat="1" x14ac:dyDescent="0.25">
      <c r="B114" s="288"/>
      <c r="C114" s="292"/>
      <c r="D114" s="290"/>
      <c r="E114" s="287"/>
      <c r="F114" s="209"/>
      <c r="G114" s="181"/>
    </row>
    <row r="115" spans="1:7" s="198" customFormat="1" x14ac:dyDescent="0.25">
      <c r="B115" s="288"/>
      <c r="C115" s="292"/>
      <c r="D115" s="290"/>
      <c r="E115" s="287"/>
      <c r="F115" s="209"/>
      <c r="G115" s="181"/>
    </row>
    <row r="116" spans="1:7" s="198" customFormat="1" x14ac:dyDescent="0.25">
      <c r="B116" s="288"/>
      <c r="C116" s="292"/>
      <c r="D116" s="290"/>
      <c r="E116" s="287"/>
      <c r="F116" s="209"/>
      <c r="G116" s="181"/>
    </row>
    <row r="117" spans="1:7" s="198" customFormat="1" x14ac:dyDescent="0.25">
      <c r="B117" s="288"/>
      <c r="C117" s="292"/>
      <c r="D117" s="290"/>
      <c r="E117" s="287"/>
      <c r="F117" s="209"/>
      <c r="G117" s="181"/>
    </row>
    <row r="118" spans="1:7" s="198" customFormat="1" x14ac:dyDescent="0.25">
      <c r="B118" s="288"/>
      <c r="C118" s="292"/>
      <c r="D118" s="290"/>
      <c r="E118" s="287"/>
      <c r="F118" s="209"/>
      <c r="G118" s="181"/>
    </row>
    <row r="119" spans="1:7" s="198" customFormat="1" x14ac:dyDescent="0.25">
      <c r="B119" s="288"/>
      <c r="C119" s="292"/>
      <c r="D119" s="290"/>
      <c r="E119" s="287"/>
      <c r="F119" s="209"/>
      <c r="G119" s="181"/>
    </row>
    <row r="120" spans="1:7" s="198" customFormat="1" x14ac:dyDescent="0.25">
      <c r="B120" s="288"/>
      <c r="C120" s="292"/>
      <c r="D120" s="290"/>
      <c r="E120" s="287"/>
      <c r="F120" s="209"/>
      <c r="G120" s="181"/>
    </row>
    <row r="121" spans="1:7" s="198" customFormat="1" x14ac:dyDescent="0.25">
      <c r="B121" s="288"/>
      <c r="C121" s="292"/>
      <c r="D121" s="290"/>
      <c r="E121" s="287"/>
      <c r="F121" s="209"/>
      <c r="G121" s="181"/>
    </row>
    <row r="122" spans="1:7" s="198" customFormat="1" x14ac:dyDescent="0.25">
      <c r="B122" s="288"/>
      <c r="C122" s="291"/>
      <c r="D122" s="290"/>
      <c r="E122" s="287"/>
      <c r="F122" s="209"/>
      <c r="G122" s="181"/>
    </row>
    <row r="123" spans="1:7" s="198" customFormat="1" x14ac:dyDescent="0.25">
      <c r="B123" s="288"/>
      <c r="C123" s="264"/>
      <c r="D123" s="290"/>
      <c r="E123" s="287"/>
      <c r="F123" s="209"/>
      <c r="G123" s="181"/>
    </row>
    <row r="124" spans="1:7" s="198" customFormat="1" x14ac:dyDescent="0.25">
      <c r="B124" s="288"/>
      <c r="C124" s="264"/>
      <c r="D124" s="290"/>
      <c r="E124" s="287"/>
      <c r="F124" s="209"/>
      <c r="G124" s="181"/>
    </row>
    <row r="125" spans="1:7" s="200" customFormat="1" x14ac:dyDescent="0.25">
      <c r="B125" s="288"/>
      <c r="C125" s="264"/>
      <c r="D125" s="290"/>
      <c r="E125" s="287"/>
      <c r="F125" s="209"/>
      <c r="G125" s="181"/>
    </row>
    <row r="126" spans="1:7" s="198" customFormat="1" x14ac:dyDescent="0.25">
      <c r="A126" s="198" t="s">
        <v>154</v>
      </c>
      <c r="B126" s="288"/>
      <c r="C126" s="292"/>
      <c r="D126" s="290"/>
      <c r="E126" s="258"/>
      <c r="F126" s="209"/>
      <c r="G126" s="181"/>
    </row>
    <row r="127" spans="1:7" s="198" customFormat="1" ht="13.5" thickBot="1" x14ac:dyDescent="0.3">
      <c r="B127" s="288"/>
      <c r="C127" s="292"/>
      <c r="D127" s="290"/>
      <c r="E127" s="258"/>
      <c r="F127" s="209"/>
      <c r="G127" s="181"/>
    </row>
    <row r="128" spans="1:7" s="198" customFormat="1" ht="25.5" x14ac:dyDescent="0.25">
      <c r="B128" s="279"/>
      <c r="C128" s="280" t="s">
        <v>130</v>
      </c>
      <c r="D128" s="281"/>
      <c r="E128" s="293"/>
      <c r="F128" s="204"/>
      <c r="G128" s="205"/>
    </row>
    <row r="129" spans="2:15" s="198" customFormat="1" ht="13.5" thickBot="1" x14ac:dyDescent="0.3">
      <c r="B129" s="283"/>
      <c r="C129" s="284" t="s">
        <v>129</v>
      </c>
      <c r="D129" s="283" t="s">
        <v>95</v>
      </c>
      <c r="E129" s="285">
        <v>3</v>
      </c>
      <c r="F129" s="206"/>
      <c r="G129" s="207">
        <f>SUM(G88:G127)</f>
        <v>0</v>
      </c>
    </row>
    <row r="130" spans="2:15" s="198" customFormat="1" x14ac:dyDescent="0.25">
      <c r="B130" s="249"/>
      <c r="C130" s="286"/>
      <c r="D130" s="249"/>
      <c r="E130" s="287"/>
      <c r="F130" s="193"/>
      <c r="G130" s="208"/>
    </row>
    <row r="131" spans="2:15" s="198" customFormat="1" x14ac:dyDescent="0.25">
      <c r="B131" s="288"/>
      <c r="C131" s="289" t="s">
        <v>134</v>
      </c>
      <c r="D131" s="290"/>
      <c r="E131" s="258"/>
      <c r="F131" s="209"/>
      <c r="G131" s="181"/>
      <c r="K131" s="210"/>
    </row>
    <row r="132" spans="2:15" s="198" customFormat="1" ht="63.75" x14ac:dyDescent="0.25">
      <c r="B132" s="288"/>
      <c r="C132" s="291" t="s">
        <v>201</v>
      </c>
      <c r="D132" s="290"/>
      <c r="E132" s="287"/>
      <c r="F132" s="209"/>
      <c r="G132" s="181"/>
      <c r="K132" s="210"/>
    </row>
    <row r="133" spans="2:15" s="198" customFormat="1" ht="25.5" x14ac:dyDescent="0.25">
      <c r="B133" s="288" t="s">
        <v>284</v>
      </c>
      <c r="C133" s="264" t="s">
        <v>290</v>
      </c>
      <c r="D133" s="290" t="s">
        <v>132</v>
      </c>
      <c r="E133" s="287">
        <v>281</v>
      </c>
      <c r="F133" s="209"/>
      <c r="G133" s="181">
        <f>E133*F133</f>
        <v>0</v>
      </c>
      <c r="K133" s="210"/>
    </row>
    <row r="134" spans="2:15" s="198" customFormat="1" x14ac:dyDescent="0.25">
      <c r="B134" s="288"/>
      <c r="C134" s="264"/>
      <c r="D134" s="290"/>
      <c r="E134" s="287"/>
      <c r="F134" s="209"/>
      <c r="G134" s="181"/>
      <c r="K134" s="210"/>
    </row>
    <row r="135" spans="2:15" s="198" customFormat="1" ht="51" x14ac:dyDescent="0.25">
      <c r="B135" s="288" t="s">
        <v>285</v>
      </c>
      <c r="C135" s="264" t="s">
        <v>291</v>
      </c>
      <c r="D135" s="290" t="s">
        <v>54</v>
      </c>
      <c r="E135" s="287">
        <v>378</v>
      </c>
      <c r="F135" s="209"/>
      <c r="G135" s="181">
        <f>E135*F135</f>
        <v>0</v>
      </c>
      <c r="K135" s="210"/>
    </row>
    <row r="136" spans="2:15" s="198" customFormat="1" x14ac:dyDescent="0.25">
      <c r="B136" s="294"/>
      <c r="C136" s="295"/>
      <c r="D136" s="290"/>
      <c r="E136" s="287"/>
      <c r="F136" s="209"/>
      <c r="G136" s="181"/>
    </row>
    <row r="137" spans="2:15" s="198" customFormat="1" ht="25.5" x14ac:dyDescent="0.25">
      <c r="B137" s="288" t="s">
        <v>286</v>
      </c>
      <c r="C137" s="264" t="s">
        <v>292</v>
      </c>
      <c r="D137" s="290" t="s">
        <v>54</v>
      </c>
      <c r="E137" s="287">
        <v>255</v>
      </c>
      <c r="F137" s="209"/>
      <c r="G137" s="181">
        <f>E137*F137</f>
        <v>0</v>
      </c>
      <c r="K137" s="210"/>
    </row>
    <row r="138" spans="2:15" s="198" customFormat="1" x14ac:dyDescent="0.25">
      <c r="B138" s="288"/>
      <c r="C138" s="264"/>
      <c r="D138" s="290"/>
      <c r="E138" s="287"/>
      <c r="F138" s="209"/>
      <c r="G138" s="181"/>
      <c r="K138" s="210"/>
    </row>
    <row r="139" spans="2:15" s="198" customFormat="1" ht="38.25" x14ac:dyDescent="0.25">
      <c r="B139" s="288" t="s">
        <v>289</v>
      </c>
      <c r="C139" s="264" t="s">
        <v>293</v>
      </c>
      <c r="D139" s="290" t="s">
        <v>54</v>
      </c>
      <c r="E139" s="287">
        <v>70</v>
      </c>
      <c r="F139" s="209"/>
      <c r="G139" s="181">
        <f>E139*F139</f>
        <v>0</v>
      </c>
      <c r="K139" s="210"/>
    </row>
    <row r="140" spans="2:15" s="198" customFormat="1" x14ac:dyDescent="0.25">
      <c r="B140" s="288"/>
      <c r="C140" s="264"/>
      <c r="D140" s="290"/>
      <c r="E140" s="287"/>
      <c r="F140" s="209"/>
      <c r="G140" s="181"/>
      <c r="K140" s="210"/>
    </row>
    <row r="141" spans="2:15" s="198" customFormat="1" x14ac:dyDescent="0.25">
      <c r="B141" s="288"/>
      <c r="C141" s="264"/>
      <c r="D141" s="290"/>
      <c r="E141" s="287"/>
      <c r="F141" s="209"/>
      <c r="G141" s="181"/>
      <c r="K141" s="210"/>
    </row>
    <row r="142" spans="2:15" s="198" customFormat="1" ht="25.5" x14ac:dyDescent="0.25">
      <c r="B142" s="288"/>
      <c r="C142" s="291" t="s">
        <v>135</v>
      </c>
      <c r="D142" s="290"/>
      <c r="E142" s="296"/>
      <c r="F142" s="209"/>
      <c r="G142" s="181"/>
      <c r="K142" s="210"/>
      <c r="O142" s="210"/>
    </row>
    <row r="143" spans="2:15" s="198" customFormat="1" x14ac:dyDescent="0.25">
      <c r="B143" s="297" t="s">
        <v>136</v>
      </c>
      <c r="C143" s="261" t="s">
        <v>202</v>
      </c>
      <c r="D143" s="249" t="s">
        <v>132</v>
      </c>
      <c r="E143" s="287">
        <v>2248</v>
      </c>
      <c r="F143" s="209"/>
      <c r="G143" s="181">
        <f>E143*F143</f>
        <v>0</v>
      </c>
    </row>
    <row r="144" spans="2:15" s="198" customFormat="1" x14ac:dyDescent="0.25">
      <c r="B144" s="297"/>
      <c r="C144" s="261"/>
      <c r="D144" s="249"/>
      <c r="E144" s="287"/>
      <c r="F144" s="209"/>
      <c r="G144" s="181"/>
    </row>
    <row r="145" spans="2:15" s="198" customFormat="1" x14ac:dyDescent="0.25">
      <c r="B145" s="288" t="s">
        <v>287</v>
      </c>
      <c r="C145" s="264" t="s">
        <v>268</v>
      </c>
      <c r="D145" s="288" t="s">
        <v>132</v>
      </c>
      <c r="E145" s="287">
        <v>94</v>
      </c>
      <c r="F145" s="209"/>
      <c r="G145" s="181">
        <f>E145*F145</f>
        <v>0</v>
      </c>
      <c r="K145" s="210"/>
      <c r="O145" s="210"/>
    </row>
    <row r="146" spans="2:15" s="198" customFormat="1" x14ac:dyDescent="0.25">
      <c r="B146" s="288"/>
      <c r="C146" s="264"/>
      <c r="D146" s="290"/>
      <c r="E146" s="287"/>
      <c r="F146" s="209"/>
      <c r="G146" s="181"/>
    </row>
    <row r="147" spans="2:15" s="198" customFormat="1" x14ac:dyDescent="0.25">
      <c r="B147" s="249"/>
      <c r="C147" s="298" t="s">
        <v>138</v>
      </c>
      <c r="D147" s="249"/>
      <c r="E147" s="258"/>
      <c r="F147" s="209"/>
      <c r="G147" s="181"/>
    </row>
    <row r="148" spans="2:15" s="198" customFormat="1" ht="25.5" x14ac:dyDescent="0.25">
      <c r="B148" s="249" t="s">
        <v>283</v>
      </c>
      <c r="C148" s="261" t="s">
        <v>282</v>
      </c>
      <c r="D148" s="249" t="s">
        <v>132</v>
      </c>
      <c r="E148" s="287">
        <v>281</v>
      </c>
      <c r="F148" s="209"/>
      <c r="G148" s="181">
        <f>E148*F148</f>
        <v>0</v>
      </c>
    </row>
    <row r="149" spans="2:15" s="198" customFormat="1" x14ac:dyDescent="0.25">
      <c r="B149" s="249"/>
      <c r="C149" s="298"/>
      <c r="D149" s="249"/>
      <c r="E149" s="258"/>
      <c r="F149" s="209"/>
      <c r="G149" s="181"/>
    </row>
    <row r="150" spans="2:15" s="198" customFormat="1" ht="38.25" x14ac:dyDescent="0.25">
      <c r="B150" s="249" t="s">
        <v>203</v>
      </c>
      <c r="C150" s="261" t="s">
        <v>269</v>
      </c>
      <c r="D150" s="249" t="s">
        <v>54</v>
      </c>
      <c r="E150" s="287">
        <v>255</v>
      </c>
      <c r="F150" s="209"/>
      <c r="G150" s="181">
        <f>E150*F150</f>
        <v>0</v>
      </c>
    </row>
    <row r="151" spans="2:15" s="198" customFormat="1" x14ac:dyDescent="0.25">
      <c r="B151" s="297"/>
      <c r="C151" s="261"/>
      <c r="D151" s="249"/>
      <c r="E151" s="287"/>
      <c r="F151" s="209"/>
      <c r="G151" s="181"/>
    </row>
    <row r="152" spans="2:15" s="198" customFormat="1" x14ac:dyDescent="0.25">
      <c r="B152" s="297"/>
      <c r="C152" s="261"/>
      <c r="D152" s="249"/>
      <c r="E152" s="287"/>
      <c r="F152" s="209"/>
      <c r="G152" s="181"/>
    </row>
    <row r="153" spans="2:15" s="198" customFormat="1" x14ac:dyDescent="0.25">
      <c r="B153" s="297"/>
      <c r="C153" s="261"/>
      <c r="D153" s="249"/>
      <c r="E153" s="287"/>
      <c r="F153" s="209"/>
      <c r="G153" s="181"/>
    </row>
    <row r="154" spans="2:15" s="198" customFormat="1" x14ac:dyDescent="0.25">
      <c r="B154" s="297"/>
      <c r="C154" s="261"/>
      <c r="D154" s="249"/>
      <c r="E154" s="287"/>
      <c r="F154" s="209"/>
      <c r="G154" s="181"/>
    </row>
    <row r="155" spans="2:15" s="198" customFormat="1" x14ac:dyDescent="0.25">
      <c r="B155" s="297"/>
      <c r="C155" s="261"/>
      <c r="D155" s="249"/>
      <c r="E155" s="287"/>
      <c r="F155" s="209"/>
      <c r="G155" s="181"/>
    </row>
    <row r="156" spans="2:15" s="198" customFormat="1" x14ac:dyDescent="0.25">
      <c r="B156" s="297"/>
      <c r="C156" s="261"/>
      <c r="D156" s="249"/>
      <c r="E156" s="287"/>
      <c r="F156" s="209"/>
      <c r="G156" s="181"/>
    </row>
    <row r="157" spans="2:15" s="198" customFormat="1" x14ac:dyDescent="0.25">
      <c r="B157" s="297"/>
      <c r="C157" s="261"/>
      <c r="D157" s="249"/>
      <c r="E157" s="287"/>
      <c r="F157" s="209"/>
      <c r="G157" s="181"/>
    </row>
    <row r="158" spans="2:15" s="198" customFormat="1" x14ac:dyDescent="0.25">
      <c r="B158" s="249"/>
      <c r="C158" s="261"/>
      <c r="D158" s="249"/>
      <c r="E158" s="287"/>
      <c r="F158" s="209"/>
      <c r="G158" s="181"/>
    </row>
    <row r="159" spans="2:15" s="198" customFormat="1" x14ac:dyDescent="0.25">
      <c r="B159" s="249"/>
      <c r="C159" s="261"/>
      <c r="D159" s="249"/>
      <c r="E159" s="287"/>
      <c r="F159" s="209"/>
      <c r="G159" s="181"/>
    </row>
    <row r="160" spans="2:15" s="198" customFormat="1" ht="13.5" thickBot="1" x14ac:dyDescent="0.3">
      <c r="B160" s="297"/>
      <c r="C160" s="261"/>
      <c r="D160" s="249"/>
      <c r="E160" s="287"/>
      <c r="F160" s="209"/>
      <c r="G160" s="181"/>
    </row>
    <row r="161" spans="2:15" s="198" customFormat="1" x14ac:dyDescent="0.25">
      <c r="B161" s="279"/>
      <c r="C161" s="280" t="s">
        <v>134</v>
      </c>
      <c r="D161" s="281"/>
      <c r="E161" s="293"/>
      <c r="F161" s="204"/>
      <c r="G161" s="205"/>
    </row>
    <row r="162" spans="2:15" s="198" customFormat="1" ht="13.5" thickBot="1" x14ac:dyDescent="0.3">
      <c r="B162" s="283"/>
      <c r="C162" s="284" t="s">
        <v>129</v>
      </c>
      <c r="D162" s="283" t="s">
        <v>95</v>
      </c>
      <c r="E162" s="285">
        <v>4</v>
      </c>
      <c r="F162" s="206"/>
      <c r="G162" s="207">
        <f>SUM(G133:G157)</f>
        <v>0</v>
      </c>
      <c r="K162" s="211"/>
      <c r="L162" s="211"/>
      <c r="M162" s="211"/>
      <c r="N162" s="211"/>
      <c r="O162" s="211"/>
    </row>
    <row r="163" spans="2:15" s="198" customFormat="1" x14ac:dyDescent="0.25">
      <c r="B163" s="249"/>
      <c r="C163" s="286"/>
      <c r="D163" s="249"/>
      <c r="E163" s="299"/>
      <c r="F163" s="193"/>
      <c r="G163" s="208"/>
      <c r="K163" s="211"/>
      <c r="L163" s="211"/>
      <c r="M163" s="211"/>
      <c r="N163" s="211"/>
      <c r="O163" s="211"/>
    </row>
    <row r="164" spans="2:15" s="198" customFormat="1" x14ac:dyDescent="0.25">
      <c r="B164" s="288"/>
      <c r="C164" s="289" t="s">
        <v>139</v>
      </c>
      <c r="D164" s="290"/>
      <c r="E164" s="299"/>
      <c r="F164" s="209"/>
      <c r="G164" s="181"/>
      <c r="K164" s="211"/>
      <c r="L164" s="211"/>
      <c r="N164" s="210"/>
      <c r="O164" s="188"/>
    </row>
    <row r="165" spans="2:15" s="198" customFormat="1" x14ac:dyDescent="0.25">
      <c r="B165" s="288"/>
      <c r="C165" s="291"/>
      <c r="D165" s="290"/>
      <c r="E165" s="299"/>
      <c r="F165" s="209"/>
      <c r="G165" s="181"/>
      <c r="K165" s="211"/>
      <c r="L165" s="211"/>
      <c r="N165" s="210"/>
      <c r="O165" s="188"/>
    </row>
    <row r="166" spans="2:15" s="198" customFormat="1" x14ac:dyDescent="0.25">
      <c r="B166" s="288"/>
      <c r="C166" s="300" t="s">
        <v>294</v>
      </c>
      <c r="D166" s="290"/>
      <c r="E166" s="299"/>
      <c r="F166" s="209"/>
      <c r="G166" s="181"/>
      <c r="K166" s="211"/>
      <c r="L166" s="211"/>
      <c r="N166" s="210"/>
      <c r="O166" s="188"/>
    </row>
    <row r="167" spans="2:15" s="198" customFormat="1" x14ac:dyDescent="0.25">
      <c r="B167" s="288"/>
      <c r="C167" s="301" t="s">
        <v>317</v>
      </c>
      <c r="D167" s="290"/>
      <c r="E167" s="299"/>
      <c r="F167" s="209"/>
      <c r="G167" s="181"/>
      <c r="K167" s="211"/>
      <c r="L167" s="211"/>
      <c r="N167" s="210"/>
      <c r="O167" s="188"/>
    </row>
    <row r="168" spans="2:15" s="200" customFormat="1" ht="51" x14ac:dyDescent="0.25">
      <c r="B168" s="265" t="s">
        <v>309</v>
      </c>
      <c r="C168" s="261" t="s">
        <v>315</v>
      </c>
      <c r="D168" s="290" t="s">
        <v>132</v>
      </c>
      <c r="E168" s="168">
        <v>30</v>
      </c>
      <c r="F168" s="167"/>
      <c r="G168" s="181">
        <f>E168*F168</f>
        <v>0</v>
      </c>
      <c r="K168" s="202"/>
      <c r="L168" s="202"/>
      <c r="N168" s="203"/>
      <c r="O168" s="197"/>
    </row>
    <row r="169" spans="2:15" s="198" customFormat="1" x14ac:dyDescent="0.25">
      <c r="B169" s="288"/>
      <c r="C169" s="302"/>
      <c r="D169" s="290"/>
      <c r="E169" s="299"/>
      <c r="F169" s="209"/>
      <c r="G169" s="181"/>
      <c r="K169" s="211"/>
      <c r="L169" s="211"/>
      <c r="N169" s="210"/>
      <c r="O169" s="188"/>
    </row>
    <row r="170" spans="2:15" s="198" customFormat="1" ht="38.25" x14ac:dyDescent="0.25">
      <c r="B170" s="265" t="s">
        <v>310</v>
      </c>
      <c r="C170" s="264" t="s">
        <v>316</v>
      </c>
      <c r="D170" s="303" t="s">
        <v>54</v>
      </c>
      <c r="E170" s="304">
        <v>15</v>
      </c>
      <c r="F170" s="167"/>
      <c r="G170" s="181">
        <f>E170*F170</f>
        <v>0</v>
      </c>
      <c r="K170" s="211"/>
      <c r="L170" s="211"/>
      <c r="N170" s="210"/>
      <c r="O170" s="188"/>
    </row>
    <row r="171" spans="2:15" s="198" customFormat="1" x14ac:dyDescent="0.25">
      <c r="B171" s="265"/>
      <c r="C171" s="264"/>
      <c r="D171" s="303"/>
      <c r="E171" s="304"/>
      <c r="F171" s="167"/>
      <c r="G171" s="181"/>
      <c r="K171" s="211"/>
      <c r="L171" s="211"/>
      <c r="N171" s="210"/>
      <c r="O171" s="188"/>
    </row>
    <row r="172" spans="2:15" s="198" customFormat="1" x14ac:dyDescent="0.25">
      <c r="B172" s="288"/>
      <c r="C172" s="301" t="s">
        <v>318</v>
      </c>
      <c r="D172" s="290"/>
      <c r="E172" s="299"/>
      <c r="F172" s="209"/>
      <c r="G172" s="181"/>
      <c r="K172" s="211"/>
      <c r="L172" s="211"/>
      <c r="N172" s="210"/>
      <c r="O172" s="188"/>
    </row>
    <row r="173" spans="2:15" s="198" customFormat="1" ht="25.5" x14ac:dyDescent="0.25">
      <c r="B173" s="265" t="s">
        <v>311</v>
      </c>
      <c r="C173" s="264" t="s">
        <v>314</v>
      </c>
      <c r="D173" s="265" t="s">
        <v>132</v>
      </c>
      <c r="E173" s="304">
        <f>E168</f>
        <v>30</v>
      </c>
      <c r="F173" s="167"/>
      <c r="G173" s="181">
        <f>E173*F173</f>
        <v>0</v>
      </c>
      <c r="K173" s="211"/>
      <c r="L173" s="211"/>
      <c r="N173" s="210"/>
      <c r="O173" s="188"/>
    </row>
    <row r="174" spans="2:15" s="198" customFormat="1" x14ac:dyDescent="0.25">
      <c r="B174" s="288"/>
      <c r="C174" s="302"/>
      <c r="D174" s="290"/>
      <c r="E174" s="299"/>
      <c r="F174" s="209"/>
      <c r="G174" s="181"/>
      <c r="K174" s="211"/>
      <c r="L174" s="211"/>
      <c r="N174" s="210"/>
      <c r="O174" s="188"/>
    </row>
    <row r="175" spans="2:15" s="198" customFormat="1" x14ac:dyDescent="0.25">
      <c r="B175" s="265"/>
      <c r="C175" s="305" t="s">
        <v>312</v>
      </c>
      <c r="D175" s="303"/>
      <c r="E175" s="169"/>
      <c r="F175" s="167"/>
      <c r="G175" s="181"/>
      <c r="K175" s="211"/>
      <c r="L175" s="211"/>
      <c r="N175" s="210"/>
      <c r="O175" s="188"/>
    </row>
    <row r="176" spans="2:15" s="198" customFormat="1" x14ac:dyDescent="0.25">
      <c r="B176" s="265" t="s">
        <v>313</v>
      </c>
      <c r="C176" s="264" t="s">
        <v>319</v>
      </c>
      <c r="D176" s="303" t="s">
        <v>54</v>
      </c>
      <c r="E176" s="304">
        <f>E170</f>
        <v>15</v>
      </c>
      <c r="F176" s="167"/>
      <c r="G176" s="181">
        <f>E176*F176</f>
        <v>0</v>
      </c>
      <c r="K176" s="211"/>
      <c r="L176" s="211"/>
      <c r="N176" s="210"/>
      <c r="O176" s="188"/>
    </row>
    <row r="177" spans="2:15" s="198" customFormat="1" x14ac:dyDescent="0.25">
      <c r="B177" s="288"/>
      <c r="C177" s="302"/>
      <c r="D177" s="290"/>
      <c r="E177" s="299"/>
      <c r="F177" s="209"/>
      <c r="G177" s="181"/>
      <c r="K177" s="211"/>
      <c r="L177" s="211"/>
      <c r="N177" s="210"/>
      <c r="O177" s="188"/>
    </row>
    <row r="178" spans="2:15" s="198" customFormat="1" x14ac:dyDescent="0.25">
      <c r="B178" s="265"/>
      <c r="C178" s="271" t="s">
        <v>307</v>
      </c>
      <c r="D178" s="290"/>
      <c r="E178" s="287"/>
      <c r="F178" s="209"/>
      <c r="G178" s="181"/>
      <c r="K178" s="211"/>
      <c r="L178" s="211"/>
      <c r="N178" s="210"/>
      <c r="O178" s="188"/>
    </row>
    <row r="179" spans="2:15" s="198" customFormat="1" ht="25.5" x14ac:dyDescent="0.25">
      <c r="B179" s="265" t="s">
        <v>306</v>
      </c>
      <c r="C179" s="261" t="s">
        <v>321</v>
      </c>
      <c r="D179" s="290" t="s">
        <v>132</v>
      </c>
      <c r="E179" s="287">
        <v>120</v>
      </c>
      <c r="F179" s="209"/>
      <c r="G179" s="181">
        <f>E179*F179</f>
        <v>0</v>
      </c>
      <c r="K179" s="211"/>
      <c r="L179" s="211"/>
      <c r="N179" s="210"/>
      <c r="O179" s="188"/>
    </row>
    <row r="180" spans="2:15" s="198" customFormat="1" x14ac:dyDescent="0.25">
      <c r="B180" s="288"/>
      <c r="C180" s="306"/>
      <c r="D180" s="290"/>
      <c r="E180" s="287"/>
      <c r="F180" s="209"/>
      <c r="G180" s="181"/>
      <c r="K180" s="211"/>
      <c r="L180" s="211"/>
      <c r="N180" s="210"/>
      <c r="O180" s="188"/>
    </row>
    <row r="181" spans="2:15" s="198" customFormat="1" ht="38.25" x14ac:dyDescent="0.25">
      <c r="B181" s="265" t="s">
        <v>308</v>
      </c>
      <c r="C181" s="307" t="s">
        <v>320</v>
      </c>
      <c r="D181" s="265" t="s">
        <v>295</v>
      </c>
      <c r="E181" s="172">
        <v>2445</v>
      </c>
      <c r="F181" s="167"/>
      <c r="G181" s="181">
        <f>E181*F181</f>
        <v>0</v>
      </c>
      <c r="K181" s="211"/>
      <c r="L181" s="211"/>
      <c r="N181" s="210"/>
      <c r="O181" s="188"/>
    </row>
    <row r="182" spans="2:15" s="198" customFormat="1" x14ac:dyDescent="0.25">
      <c r="B182" s="288"/>
      <c r="C182" s="308"/>
      <c r="D182" s="290"/>
      <c r="E182" s="287"/>
      <c r="F182" s="209"/>
      <c r="G182" s="181"/>
      <c r="K182" s="211"/>
      <c r="L182" s="211"/>
      <c r="N182" s="210"/>
      <c r="O182" s="188"/>
    </row>
    <row r="183" spans="2:15" s="198" customFormat="1" x14ac:dyDescent="0.25">
      <c r="B183" s="288"/>
      <c r="C183" s="308"/>
      <c r="D183" s="290"/>
      <c r="E183" s="287"/>
      <c r="F183" s="209"/>
      <c r="G183" s="181"/>
      <c r="K183" s="211"/>
      <c r="L183" s="211"/>
      <c r="N183" s="210"/>
      <c r="O183" s="188"/>
    </row>
    <row r="184" spans="2:15" s="198" customFormat="1" ht="13.5" thickBot="1" x14ac:dyDescent="0.3">
      <c r="B184" s="288"/>
      <c r="C184" s="308"/>
      <c r="D184" s="290"/>
      <c r="E184" s="287"/>
      <c r="F184" s="209"/>
      <c r="G184" s="181"/>
      <c r="K184" s="211"/>
      <c r="L184" s="211"/>
      <c r="N184" s="210"/>
      <c r="O184" s="188"/>
    </row>
    <row r="185" spans="2:15" s="198" customFormat="1" x14ac:dyDescent="0.25">
      <c r="B185" s="279"/>
      <c r="C185" s="280" t="s">
        <v>139</v>
      </c>
      <c r="D185" s="281"/>
      <c r="E185" s="293"/>
      <c r="F185" s="204"/>
      <c r="G185" s="205"/>
    </row>
    <row r="186" spans="2:15" s="198" customFormat="1" ht="13.5" thickBot="1" x14ac:dyDescent="0.3">
      <c r="B186" s="283"/>
      <c r="C186" s="284" t="s">
        <v>129</v>
      </c>
      <c r="D186" s="283" t="s">
        <v>95</v>
      </c>
      <c r="E186" s="285">
        <v>5</v>
      </c>
      <c r="F186" s="206"/>
      <c r="G186" s="207">
        <f>SUM(G167:G185)</f>
        <v>0</v>
      </c>
      <c r="K186" s="211"/>
      <c r="L186" s="211"/>
      <c r="M186" s="211"/>
      <c r="N186" s="211"/>
      <c r="O186" s="211"/>
    </row>
    <row r="187" spans="2:15" s="198" customFormat="1" x14ac:dyDescent="0.25">
      <c r="B187" s="249"/>
      <c r="C187" s="286"/>
      <c r="D187" s="249"/>
      <c r="E187" s="287"/>
      <c r="F187" s="193"/>
      <c r="G187" s="208"/>
      <c r="K187" s="211"/>
      <c r="L187" s="211"/>
      <c r="M187" s="211"/>
      <c r="N187" s="211"/>
      <c r="O187" s="211"/>
    </row>
    <row r="188" spans="2:15" s="198" customFormat="1" x14ac:dyDescent="0.25">
      <c r="B188" s="309"/>
      <c r="C188" s="305" t="s">
        <v>141</v>
      </c>
      <c r="D188" s="249"/>
      <c r="E188" s="287"/>
      <c r="F188" s="209"/>
      <c r="G188" s="181"/>
      <c r="K188" s="212"/>
      <c r="L188" s="211"/>
      <c r="N188" s="210"/>
      <c r="O188" s="188"/>
    </row>
    <row r="189" spans="2:15" s="198" customFormat="1" x14ac:dyDescent="0.25">
      <c r="B189" s="309"/>
      <c r="C189" s="298"/>
      <c r="D189" s="249"/>
      <c r="E189" s="287"/>
      <c r="F189" s="209"/>
      <c r="G189" s="181"/>
      <c r="K189" s="212"/>
      <c r="L189" s="211"/>
      <c r="N189" s="210"/>
      <c r="O189" s="188"/>
    </row>
    <row r="190" spans="2:15" s="200" customFormat="1" ht="51" x14ac:dyDescent="0.25">
      <c r="B190" s="309" t="s">
        <v>142</v>
      </c>
      <c r="C190" s="261" t="s">
        <v>252</v>
      </c>
      <c r="D190" s="249" t="s">
        <v>140</v>
      </c>
      <c r="E190" s="288">
        <v>21</v>
      </c>
      <c r="F190" s="199"/>
      <c r="G190" s="180">
        <f>F190*E190</f>
        <v>0</v>
      </c>
      <c r="K190" s="201"/>
      <c r="L190" s="202"/>
      <c r="N190" s="203"/>
      <c r="O190" s="197"/>
    </row>
    <row r="191" spans="2:15" s="200" customFormat="1" x14ac:dyDescent="0.25">
      <c r="B191" s="309"/>
      <c r="C191" s="261"/>
      <c r="D191" s="249"/>
      <c r="E191" s="277"/>
      <c r="F191" s="199"/>
      <c r="G191" s="180"/>
      <c r="K191" s="201"/>
      <c r="L191" s="202"/>
      <c r="N191" s="203"/>
      <c r="O191" s="197"/>
    </row>
    <row r="192" spans="2:15" s="200" customFormat="1" ht="63.75" x14ac:dyDescent="0.25">
      <c r="B192" s="309" t="s">
        <v>280</v>
      </c>
      <c r="C192" s="261" t="s">
        <v>281</v>
      </c>
      <c r="D192" s="249" t="s">
        <v>140</v>
      </c>
      <c r="E192" s="288">
        <v>250</v>
      </c>
      <c r="F192" s="199"/>
      <c r="G192" s="180">
        <f>F192*E192</f>
        <v>0</v>
      </c>
      <c r="K192" s="201"/>
      <c r="L192" s="202"/>
      <c r="N192" s="203"/>
      <c r="O192" s="197"/>
    </row>
    <row r="193" spans="2:16" s="200" customFormat="1" x14ac:dyDescent="0.25">
      <c r="B193" s="309"/>
      <c r="C193" s="261"/>
      <c r="D193" s="249"/>
      <c r="E193" s="277"/>
      <c r="F193" s="199"/>
      <c r="G193" s="180"/>
      <c r="K193" s="201"/>
      <c r="L193" s="202"/>
      <c r="N193" s="203"/>
      <c r="O193" s="197"/>
    </row>
    <row r="194" spans="2:16" s="200" customFormat="1" x14ac:dyDescent="0.25">
      <c r="B194" s="309"/>
      <c r="C194" s="261"/>
      <c r="D194" s="249"/>
      <c r="E194" s="277"/>
      <c r="F194" s="199"/>
      <c r="G194" s="180"/>
      <c r="K194" s="201"/>
      <c r="L194" s="202"/>
      <c r="N194" s="203"/>
      <c r="O194" s="197"/>
    </row>
    <row r="195" spans="2:16" s="200" customFormat="1" x14ac:dyDescent="0.25">
      <c r="B195" s="309"/>
      <c r="C195" s="261"/>
      <c r="D195" s="249"/>
      <c r="E195" s="277"/>
      <c r="F195" s="199"/>
      <c r="G195" s="180"/>
      <c r="K195" s="201"/>
      <c r="L195" s="202"/>
      <c r="N195" s="203"/>
      <c r="O195" s="197"/>
    </row>
    <row r="196" spans="2:16" s="198" customFormat="1" ht="13.5" thickBot="1" x14ac:dyDescent="0.3">
      <c r="B196" s="265"/>
      <c r="C196" s="271"/>
      <c r="D196" s="249"/>
      <c r="E196" s="287"/>
      <c r="F196" s="209"/>
      <c r="G196" s="181"/>
      <c r="K196" s="212"/>
      <c r="L196" s="211"/>
      <c r="N196" s="210"/>
      <c r="O196" s="188"/>
    </row>
    <row r="197" spans="2:16" s="198" customFormat="1" x14ac:dyDescent="0.25">
      <c r="B197" s="310"/>
      <c r="C197" s="280" t="s">
        <v>141</v>
      </c>
      <c r="D197" s="279"/>
      <c r="E197" s="282"/>
      <c r="F197" s="213"/>
      <c r="G197" s="214"/>
      <c r="K197" s="212"/>
      <c r="L197" s="211"/>
      <c r="N197" s="210"/>
      <c r="O197" s="188"/>
    </row>
    <row r="198" spans="2:16" s="198" customFormat="1" ht="13.5" thickBot="1" x14ac:dyDescent="0.3">
      <c r="B198" s="311"/>
      <c r="C198" s="284" t="s">
        <v>143</v>
      </c>
      <c r="D198" s="283" t="s">
        <v>95</v>
      </c>
      <c r="E198" s="285">
        <v>5</v>
      </c>
      <c r="F198" s="215"/>
      <c r="G198" s="216">
        <f>SUM(G189:G197)</f>
        <v>0</v>
      </c>
      <c r="K198" s="212"/>
      <c r="L198" s="211"/>
      <c r="N198" s="210"/>
      <c r="O198" s="188"/>
    </row>
    <row r="199" spans="2:16" s="198" customFormat="1" x14ac:dyDescent="0.25">
      <c r="B199" s="288"/>
      <c r="C199" s="312"/>
      <c r="D199" s="290"/>
      <c r="E199" s="258"/>
      <c r="F199" s="209"/>
      <c r="G199" s="181"/>
      <c r="K199" s="211"/>
      <c r="L199" s="211"/>
      <c r="N199" s="210"/>
      <c r="O199" s="188"/>
    </row>
    <row r="200" spans="2:16" s="198" customFormat="1" x14ac:dyDescent="0.25">
      <c r="B200" s="288"/>
      <c r="C200" s="292"/>
      <c r="D200" s="290"/>
      <c r="E200" s="258"/>
      <c r="F200" s="209"/>
      <c r="G200" s="181"/>
      <c r="K200" s="211"/>
      <c r="L200" s="211"/>
      <c r="M200" s="211"/>
      <c r="N200" s="211"/>
      <c r="O200" s="211"/>
    </row>
    <row r="201" spans="2:16" s="198" customFormat="1" x14ac:dyDescent="0.25">
      <c r="B201" s="288"/>
      <c r="C201" s="289" t="s">
        <v>144</v>
      </c>
      <c r="D201" s="290"/>
      <c r="E201" s="296"/>
      <c r="F201" s="209"/>
      <c r="G201" s="181"/>
      <c r="K201" s="211"/>
      <c r="L201" s="211"/>
    </row>
    <row r="202" spans="2:16" s="198" customFormat="1" x14ac:dyDescent="0.25">
      <c r="B202" s="288"/>
      <c r="C202" s="292"/>
      <c r="D202" s="290"/>
      <c r="E202" s="296"/>
      <c r="F202" s="209"/>
      <c r="G202" s="181"/>
      <c r="K202" s="211"/>
      <c r="L202" s="211"/>
      <c r="N202" s="210"/>
      <c r="O202" s="188"/>
    </row>
    <row r="203" spans="2:16" s="198" customFormat="1" x14ac:dyDescent="0.25">
      <c r="B203" s="265"/>
      <c r="C203" s="291" t="s">
        <v>258</v>
      </c>
      <c r="D203" s="265"/>
      <c r="E203" s="313"/>
      <c r="F203" s="217"/>
      <c r="G203" s="218"/>
      <c r="K203" s="211"/>
      <c r="L203" s="211"/>
      <c r="N203" s="210"/>
      <c r="O203" s="188"/>
    </row>
    <row r="204" spans="2:16" s="198" customFormat="1" ht="51" x14ac:dyDescent="0.25">
      <c r="B204" s="288" t="s">
        <v>259</v>
      </c>
      <c r="C204" s="314" t="s">
        <v>260</v>
      </c>
      <c r="D204" s="265" t="s">
        <v>132</v>
      </c>
      <c r="E204" s="315">
        <v>2248</v>
      </c>
      <c r="F204" s="219"/>
      <c r="G204" s="180">
        <f t="shared" ref="G204" si="0">F204*E204</f>
        <v>0</v>
      </c>
      <c r="K204" s="211"/>
      <c r="L204" s="211"/>
      <c r="N204" s="210"/>
      <c r="O204" s="188"/>
    </row>
    <row r="205" spans="2:16" s="198" customFormat="1" x14ac:dyDescent="0.25">
      <c r="B205" s="288"/>
      <c r="C205" s="292"/>
      <c r="D205" s="290"/>
      <c r="E205" s="296"/>
      <c r="F205" s="209"/>
      <c r="G205" s="181"/>
      <c r="K205" s="211"/>
      <c r="L205" s="211"/>
      <c r="N205" s="210"/>
      <c r="O205" s="188"/>
    </row>
    <row r="206" spans="2:16" s="184" customFormat="1" ht="25.5" x14ac:dyDescent="0.25">
      <c r="B206" s="265"/>
      <c r="C206" s="298" t="s">
        <v>198</v>
      </c>
      <c r="D206" s="265"/>
      <c r="E206" s="316"/>
      <c r="F206" s="219"/>
      <c r="G206" s="180"/>
      <c r="M206" s="220"/>
      <c r="N206" s="220"/>
      <c r="O206" s="221"/>
      <c r="P206" s="220"/>
    </row>
    <row r="207" spans="2:16" s="184" customFormat="1" ht="25.5" x14ac:dyDescent="0.25">
      <c r="B207" s="265" t="s">
        <v>159</v>
      </c>
      <c r="C207" s="264" t="s">
        <v>271</v>
      </c>
      <c r="D207" s="265" t="s">
        <v>132</v>
      </c>
      <c r="E207" s="315">
        <v>698</v>
      </c>
      <c r="F207" s="219"/>
      <c r="G207" s="180">
        <f t="shared" ref="G207:G211" si="1">F207*E207</f>
        <v>0</v>
      </c>
      <c r="M207" s="220"/>
      <c r="N207" s="220"/>
      <c r="O207" s="221"/>
      <c r="P207" s="220"/>
    </row>
    <row r="208" spans="2:16" s="184" customFormat="1" x14ac:dyDescent="0.25">
      <c r="B208" s="265"/>
      <c r="C208" s="264"/>
      <c r="D208" s="265"/>
      <c r="E208" s="315"/>
      <c r="F208" s="219"/>
      <c r="G208" s="180"/>
      <c r="M208" s="220"/>
      <c r="N208" s="220"/>
      <c r="O208" s="221"/>
      <c r="P208" s="220"/>
    </row>
    <row r="209" spans="2:16" s="184" customFormat="1" ht="25.5" x14ac:dyDescent="0.25">
      <c r="B209" s="265" t="s">
        <v>253</v>
      </c>
      <c r="C209" s="264" t="s">
        <v>270</v>
      </c>
      <c r="D209" s="265" t="s">
        <v>132</v>
      </c>
      <c r="E209" s="315">
        <v>729</v>
      </c>
      <c r="F209" s="219"/>
      <c r="G209" s="180">
        <f t="shared" ref="G209" si="2">F209*E209</f>
        <v>0</v>
      </c>
      <c r="M209" s="220"/>
      <c r="N209" s="220"/>
      <c r="P209" s="220"/>
    </row>
    <row r="210" spans="2:16" s="184" customFormat="1" x14ac:dyDescent="0.25">
      <c r="B210" s="265"/>
      <c r="C210" s="264"/>
      <c r="D210" s="265"/>
      <c r="E210" s="315"/>
      <c r="F210" s="219"/>
      <c r="G210" s="180"/>
      <c r="M210" s="220"/>
      <c r="N210" s="220"/>
      <c r="P210" s="220"/>
    </row>
    <row r="211" spans="2:16" s="184" customFormat="1" ht="25.5" x14ac:dyDescent="0.25">
      <c r="B211" s="265" t="s">
        <v>254</v>
      </c>
      <c r="C211" s="264" t="s">
        <v>272</v>
      </c>
      <c r="D211" s="265" t="s">
        <v>132</v>
      </c>
      <c r="E211" s="315">
        <v>821</v>
      </c>
      <c r="F211" s="219"/>
      <c r="G211" s="180">
        <f t="shared" si="1"/>
        <v>0</v>
      </c>
      <c r="M211" s="220"/>
      <c r="N211" s="220"/>
      <c r="O211" s="221"/>
      <c r="P211" s="220"/>
    </row>
    <row r="212" spans="2:16" s="184" customFormat="1" x14ac:dyDescent="0.25">
      <c r="B212" s="265"/>
      <c r="C212" s="266"/>
      <c r="D212" s="265"/>
      <c r="E212" s="316"/>
      <c r="F212" s="219"/>
      <c r="G212" s="180"/>
      <c r="M212" s="220"/>
      <c r="N212" s="220"/>
      <c r="O212" s="220"/>
      <c r="P212" s="220"/>
    </row>
    <row r="213" spans="2:16" s="184" customFormat="1" ht="25.5" x14ac:dyDescent="0.25">
      <c r="B213" s="265" t="s">
        <v>160</v>
      </c>
      <c r="C213" s="261" t="s">
        <v>251</v>
      </c>
      <c r="D213" s="265" t="s">
        <v>132</v>
      </c>
      <c r="E213" s="315">
        <v>2248</v>
      </c>
      <c r="F213" s="219"/>
      <c r="G213" s="180">
        <f>F213*E213</f>
        <v>0</v>
      </c>
      <c r="M213" s="220"/>
      <c r="N213" s="220"/>
      <c r="O213" s="221"/>
      <c r="P213" s="220"/>
    </row>
    <row r="214" spans="2:16" s="184" customFormat="1" x14ac:dyDescent="0.25">
      <c r="B214" s="265"/>
      <c r="C214" s="261"/>
      <c r="D214" s="265"/>
      <c r="E214" s="316"/>
      <c r="F214" s="219"/>
      <c r="G214" s="180"/>
      <c r="M214" s="220"/>
      <c r="N214" s="220"/>
      <c r="O214" s="221"/>
      <c r="P214" s="220"/>
    </row>
    <row r="215" spans="2:16" s="184" customFormat="1" ht="25.5" x14ac:dyDescent="0.25">
      <c r="B215" s="265" t="s">
        <v>211</v>
      </c>
      <c r="C215" s="261" t="s">
        <v>288</v>
      </c>
      <c r="D215" s="265" t="s">
        <v>161</v>
      </c>
      <c r="E215" s="316">
        <v>1120</v>
      </c>
      <c r="F215" s="219"/>
      <c r="G215" s="180">
        <f>F215*E215</f>
        <v>0</v>
      </c>
      <c r="M215" s="220"/>
      <c r="O215" s="221"/>
      <c r="P215" s="220"/>
    </row>
    <row r="216" spans="2:16" s="184" customFormat="1" x14ac:dyDescent="0.25">
      <c r="B216" s="265"/>
      <c r="C216" s="261"/>
      <c r="D216" s="265"/>
      <c r="E216" s="316"/>
      <c r="F216" s="219"/>
      <c r="G216" s="180"/>
      <c r="M216" s="220"/>
      <c r="O216" s="221"/>
      <c r="P216" s="220"/>
    </row>
    <row r="217" spans="2:16" s="198" customFormat="1" x14ac:dyDescent="0.25">
      <c r="B217" s="288"/>
      <c r="C217" s="291"/>
      <c r="D217" s="317"/>
      <c r="E217" s="317"/>
      <c r="F217" s="209"/>
      <c r="G217" s="181"/>
      <c r="K217" s="211"/>
      <c r="L217" s="211"/>
      <c r="N217" s="210"/>
      <c r="O217" s="188"/>
    </row>
    <row r="218" spans="2:16" s="200" customFormat="1" x14ac:dyDescent="0.25">
      <c r="B218" s="288"/>
      <c r="C218" s="264"/>
      <c r="D218" s="265"/>
      <c r="E218" s="318"/>
      <c r="F218" s="209"/>
      <c r="G218" s="223"/>
      <c r="K218" s="202"/>
      <c r="L218" s="202"/>
      <c r="N218" s="203"/>
      <c r="O218" s="197"/>
    </row>
    <row r="219" spans="2:16" s="200" customFormat="1" x14ac:dyDescent="0.25">
      <c r="B219" s="288"/>
      <c r="C219" s="264"/>
      <c r="D219" s="265"/>
      <c r="E219" s="265"/>
      <c r="F219" s="222"/>
      <c r="G219" s="223"/>
      <c r="K219" s="202"/>
      <c r="L219" s="202"/>
      <c r="N219" s="203"/>
      <c r="O219" s="197"/>
    </row>
    <row r="220" spans="2:16" s="200" customFormat="1" x14ac:dyDescent="0.25">
      <c r="B220" s="288"/>
      <c r="C220" s="264"/>
      <c r="D220" s="265"/>
      <c r="E220" s="318"/>
      <c r="F220" s="209"/>
      <c r="G220" s="223"/>
      <c r="K220" s="202"/>
      <c r="L220" s="202"/>
      <c r="N220" s="203"/>
      <c r="O220" s="197"/>
    </row>
    <row r="221" spans="2:16" s="200" customFormat="1" x14ac:dyDescent="0.25">
      <c r="B221" s="288"/>
      <c r="C221" s="264"/>
      <c r="D221" s="265"/>
      <c r="E221" s="318"/>
      <c r="F221" s="209"/>
      <c r="G221" s="223"/>
      <c r="K221" s="202"/>
      <c r="L221" s="202"/>
      <c r="N221" s="203"/>
      <c r="O221" s="197"/>
    </row>
    <row r="222" spans="2:16" s="200" customFormat="1" x14ac:dyDescent="0.25">
      <c r="B222" s="288"/>
      <c r="C222" s="264"/>
      <c r="D222" s="265"/>
      <c r="E222" s="318"/>
      <c r="F222" s="209"/>
      <c r="G222" s="223"/>
      <c r="K222" s="202"/>
      <c r="L222" s="202"/>
      <c r="N222" s="203"/>
      <c r="O222" s="197"/>
    </row>
    <row r="223" spans="2:16" s="200" customFormat="1" x14ac:dyDescent="0.25">
      <c r="B223" s="288"/>
      <c r="C223" s="264"/>
      <c r="D223" s="265"/>
      <c r="E223" s="318"/>
      <c r="F223" s="209"/>
      <c r="G223" s="223"/>
      <c r="K223" s="202"/>
      <c r="L223" s="202"/>
      <c r="N223" s="203"/>
      <c r="O223" s="197"/>
    </row>
    <row r="224" spans="2:16" s="200" customFormat="1" x14ac:dyDescent="0.25">
      <c r="B224" s="288"/>
      <c r="C224" s="264"/>
      <c r="D224" s="265"/>
      <c r="E224" s="318"/>
      <c r="F224" s="209"/>
      <c r="G224" s="223"/>
      <c r="K224" s="202"/>
      <c r="L224" s="202"/>
      <c r="N224" s="203"/>
      <c r="O224" s="197"/>
    </row>
    <row r="225" spans="2:15" s="200" customFormat="1" x14ac:dyDescent="0.25">
      <c r="B225" s="288"/>
      <c r="C225" s="264"/>
      <c r="D225" s="265"/>
      <c r="E225" s="287"/>
      <c r="F225" s="209"/>
      <c r="G225" s="223"/>
      <c r="K225" s="202"/>
      <c r="L225" s="202"/>
      <c r="N225" s="203"/>
      <c r="O225" s="197"/>
    </row>
    <row r="226" spans="2:15" s="200" customFormat="1" x14ac:dyDescent="0.25">
      <c r="B226" s="288"/>
      <c r="C226" s="264"/>
      <c r="D226" s="265"/>
      <c r="E226" s="287"/>
      <c r="F226" s="209"/>
      <c r="G226" s="223"/>
      <c r="K226" s="202"/>
      <c r="L226" s="202"/>
      <c r="N226" s="203"/>
      <c r="O226" s="197"/>
    </row>
    <row r="227" spans="2:15" s="200" customFormat="1" x14ac:dyDescent="0.25">
      <c r="B227" s="288"/>
      <c r="C227" s="264"/>
      <c r="D227" s="265"/>
      <c r="E227" s="287"/>
      <c r="F227" s="209"/>
      <c r="G227" s="223"/>
      <c r="K227" s="202"/>
      <c r="L227" s="202"/>
      <c r="N227" s="203"/>
      <c r="O227" s="197"/>
    </row>
    <row r="228" spans="2:15" s="200" customFormat="1" x14ac:dyDescent="0.25">
      <c r="B228" s="288"/>
      <c r="C228" s="264"/>
      <c r="D228" s="265"/>
      <c r="E228" s="287"/>
      <c r="F228" s="209"/>
      <c r="G228" s="223"/>
      <c r="K228" s="202"/>
      <c r="L228" s="202"/>
      <c r="N228" s="203"/>
      <c r="O228" s="197"/>
    </row>
    <row r="229" spans="2:15" s="200" customFormat="1" x14ac:dyDescent="0.25">
      <c r="B229" s="288"/>
      <c r="C229" s="264"/>
      <c r="D229" s="265"/>
      <c r="E229" s="287"/>
      <c r="F229" s="209"/>
      <c r="G229" s="223"/>
      <c r="K229" s="202"/>
      <c r="L229" s="202"/>
      <c r="N229" s="203"/>
      <c r="O229" s="197"/>
    </row>
    <row r="230" spans="2:15" s="200" customFormat="1" x14ac:dyDescent="0.25">
      <c r="B230" s="288"/>
      <c r="C230" s="264"/>
      <c r="D230" s="265"/>
      <c r="E230" s="287"/>
      <c r="F230" s="209"/>
      <c r="G230" s="223"/>
      <c r="K230" s="202"/>
      <c r="L230" s="202"/>
      <c r="N230" s="203"/>
      <c r="O230" s="197"/>
    </row>
    <row r="231" spans="2:15" s="200" customFormat="1" x14ac:dyDescent="0.25">
      <c r="B231" s="288"/>
      <c r="C231" s="264"/>
      <c r="D231" s="265"/>
      <c r="E231" s="287"/>
      <c r="F231" s="209"/>
      <c r="G231" s="223"/>
      <c r="K231" s="202"/>
      <c r="L231" s="202"/>
      <c r="N231" s="203"/>
      <c r="O231" s="197"/>
    </row>
    <row r="232" spans="2:15" s="200" customFormat="1" x14ac:dyDescent="0.25">
      <c r="B232" s="319"/>
      <c r="C232" s="320"/>
      <c r="D232" s="321"/>
      <c r="E232" s="322"/>
      <c r="F232" s="209"/>
      <c r="G232" s="223"/>
      <c r="K232" s="202"/>
      <c r="L232" s="202"/>
      <c r="N232" s="203"/>
      <c r="O232" s="197"/>
    </row>
    <row r="233" spans="2:15" s="198" customFormat="1" ht="13.5" thickBot="1" x14ac:dyDescent="0.3">
      <c r="B233" s="288"/>
      <c r="C233" s="264"/>
      <c r="D233" s="304"/>
      <c r="E233" s="287"/>
      <c r="F233" s="209"/>
      <c r="G233" s="181"/>
      <c r="K233" s="211"/>
      <c r="L233" s="211"/>
      <c r="N233" s="210"/>
      <c r="O233" s="188"/>
    </row>
    <row r="234" spans="2:15" s="198" customFormat="1" x14ac:dyDescent="0.25">
      <c r="B234" s="279"/>
      <c r="C234" s="280" t="s">
        <v>144</v>
      </c>
      <c r="D234" s="281"/>
      <c r="E234" s="293"/>
      <c r="F234" s="204"/>
      <c r="G234" s="205"/>
      <c r="K234" s="211"/>
      <c r="L234" s="211"/>
    </row>
    <row r="235" spans="2:15" s="198" customFormat="1" ht="13.5" thickBot="1" x14ac:dyDescent="0.3">
      <c r="B235" s="283"/>
      <c r="C235" s="284" t="s">
        <v>129</v>
      </c>
      <c r="D235" s="283" t="s">
        <v>95</v>
      </c>
      <c r="E235" s="285">
        <v>6</v>
      </c>
      <c r="F235" s="206"/>
      <c r="G235" s="207">
        <f>SUM(G201:G233)</f>
        <v>0</v>
      </c>
      <c r="K235" s="211"/>
      <c r="L235" s="211"/>
    </row>
    <row r="236" spans="2:15" s="184" customFormat="1" ht="27.75" customHeight="1" x14ac:dyDescent="0.25">
      <c r="B236" s="323" t="s">
        <v>209</v>
      </c>
      <c r="C236" s="324" t="s">
        <v>145</v>
      </c>
      <c r="D236" s="325" t="s">
        <v>146</v>
      </c>
      <c r="E236" s="326"/>
      <c r="F236" s="224"/>
      <c r="G236" s="225"/>
    </row>
    <row r="237" spans="2:15" s="184" customFormat="1" ht="27.75" customHeight="1" x14ac:dyDescent="0.25">
      <c r="B237" s="327"/>
      <c r="C237" s="328"/>
      <c r="D237" s="329"/>
      <c r="E237" s="330"/>
      <c r="F237" s="226"/>
      <c r="G237" s="227"/>
    </row>
    <row r="238" spans="2:15" s="184" customFormat="1" ht="21" customHeight="1" x14ac:dyDescent="0.25">
      <c r="B238" s="331">
        <v>1</v>
      </c>
      <c r="C238" s="332" t="s">
        <v>148</v>
      </c>
      <c r="D238" s="333" t="s">
        <v>149</v>
      </c>
      <c r="E238" s="334">
        <v>5</v>
      </c>
      <c r="F238" s="228" t="s">
        <v>147</v>
      </c>
      <c r="G238" s="229">
        <f>Dayworks!G173</f>
        <v>0</v>
      </c>
    </row>
    <row r="239" spans="2:15" s="184" customFormat="1" ht="21" customHeight="1" x14ac:dyDescent="0.25">
      <c r="B239" s="331">
        <v>2</v>
      </c>
      <c r="C239" s="335" t="s">
        <v>128</v>
      </c>
      <c r="D239" s="336" t="s">
        <v>150</v>
      </c>
      <c r="E239" s="334">
        <v>3</v>
      </c>
      <c r="F239" s="228" t="s">
        <v>147</v>
      </c>
      <c r="G239" s="229">
        <f>BOQ!G85</f>
        <v>35000</v>
      </c>
    </row>
    <row r="240" spans="2:15" s="184" customFormat="1" ht="25.5" x14ac:dyDescent="0.25">
      <c r="B240" s="331">
        <v>3</v>
      </c>
      <c r="C240" s="335" t="s">
        <v>130</v>
      </c>
      <c r="D240" s="336" t="s">
        <v>150</v>
      </c>
      <c r="E240" s="334">
        <v>4</v>
      </c>
      <c r="F240" s="228" t="s">
        <v>147</v>
      </c>
      <c r="G240" s="229">
        <f>BOQ!G129</f>
        <v>0</v>
      </c>
    </row>
    <row r="241" spans="2:7" s="184" customFormat="1" ht="21" customHeight="1" x14ac:dyDescent="0.25">
      <c r="B241" s="331">
        <v>4</v>
      </c>
      <c r="C241" s="335" t="s">
        <v>134</v>
      </c>
      <c r="D241" s="336" t="s">
        <v>150</v>
      </c>
      <c r="E241" s="334">
        <v>5</v>
      </c>
      <c r="F241" s="228" t="s">
        <v>147</v>
      </c>
      <c r="G241" s="229">
        <f>BOQ!G162</f>
        <v>0</v>
      </c>
    </row>
    <row r="242" spans="2:7" s="184" customFormat="1" ht="21" customHeight="1" x14ac:dyDescent="0.25">
      <c r="B242" s="331">
        <v>5</v>
      </c>
      <c r="C242" s="335" t="s">
        <v>151</v>
      </c>
      <c r="D242" s="336" t="s">
        <v>150</v>
      </c>
      <c r="E242" s="334">
        <v>6</v>
      </c>
      <c r="F242" s="228" t="s">
        <v>147</v>
      </c>
      <c r="G242" s="229">
        <f>BOQ!G186</f>
        <v>0</v>
      </c>
    </row>
    <row r="243" spans="2:7" s="184" customFormat="1" ht="21" customHeight="1" x14ac:dyDescent="0.25">
      <c r="B243" s="331">
        <v>6</v>
      </c>
      <c r="C243" s="335" t="s">
        <v>141</v>
      </c>
      <c r="D243" s="336" t="s">
        <v>150</v>
      </c>
      <c r="E243" s="334">
        <v>7</v>
      </c>
      <c r="F243" s="228" t="s">
        <v>147</v>
      </c>
      <c r="G243" s="229">
        <f>G198</f>
        <v>0</v>
      </c>
    </row>
    <row r="244" spans="2:7" s="184" customFormat="1" ht="21" customHeight="1" x14ac:dyDescent="0.25">
      <c r="B244" s="331">
        <v>7</v>
      </c>
      <c r="C244" s="335" t="s">
        <v>144</v>
      </c>
      <c r="D244" s="336" t="s">
        <v>150</v>
      </c>
      <c r="E244" s="334">
        <v>7</v>
      </c>
      <c r="F244" s="228" t="s">
        <v>147</v>
      </c>
      <c r="G244" s="229">
        <f>BOQ!G235</f>
        <v>0</v>
      </c>
    </row>
    <row r="245" spans="2:7" s="184" customFormat="1" ht="17.25" customHeight="1" x14ac:dyDescent="0.25">
      <c r="B245" s="337"/>
      <c r="C245" s="338" t="s">
        <v>162</v>
      </c>
      <c r="D245" s="339"/>
      <c r="E245" s="340"/>
      <c r="F245" s="230" t="s">
        <v>147</v>
      </c>
      <c r="G245" s="231">
        <f>SUM(G238:G244)</f>
        <v>35000</v>
      </c>
    </row>
    <row r="246" spans="2:7" s="184" customFormat="1" x14ac:dyDescent="0.25">
      <c r="B246" s="341">
        <v>10</v>
      </c>
      <c r="C246" s="342" t="s">
        <v>153</v>
      </c>
      <c r="D246" s="343"/>
      <c r="E246" s="344"/>
      <c r="F246" s="232"/>
      <c r="G246" s="233"/>
    </row>
    <row r="247" spans="2:7" s="184" customFormat="1" ht="58.5" customHeight="1" thickBot="1" x14ac:dyDescent="0.3">
      <c r="B247" s="345"/>
      <c r="C247" s="346" t="s">
        <v>163</v>
      </c>
      <c r="D247" s="347"/>
      <c r="E247" s="348"/>
      <c r="F247" s="234"/>
      <c r="G247" s="235"/>
    </row>
    <row r="248" spans="2:7" s="184" customFormat="1" ht="23.25" customHeight="1" x14ac:dyDescent="0.25">
      <c r="B248" s="337"/>
      <c r="C248" s="338" t="s">
        <v>152</v>
      </c>
      <c r="D248" s="339"/>
      <c r="E248" s="340"/>
      <c r="F248" s="230" t="s">
        <v>147</v>
      </c>
      <c r="G248" s="236">
        <f>G245</f>
        <v>35000</v>
      </c>
    </row>
    <row r="249" spans="2:7" s="184" customFormat="1" ht="23.25" customHeight="1" x14ac:dyDescent="0.25">
      <c r="B249" s="349"/>
      <c r="C249" s="350"/>
      <c r="D249" s="351"/>
      <c r="E249" s="352"/>
      <c r="F249" s="237"/>
      <c r="G249" s="238"/>
    </row>
    <row r="250" spans="2:7" s="184" customFormat="1" ht="38.25" x14ac:dyDescent="0.25">
      <c r="B250" s="331"/>
      <c r="C250" s="335" t="s">
        <v>257</v>
      </c>
      <c r="D250" s="336"/>
      <c r="E250" s="334"/>
      <c r="F250" s="228" t="s">
        <v>147</v>
      </c>
      <c r="G250" s="229">
        <f>G248*0.15</f>
        <v>5250</v>
      </c>
    </row>
    <row r="251" spans="2:7" s="184" customFormat="1" ht="23.25" customHeight="1" x14ac:dyDescent="0.25">
      <c r="B251" s="349"/>
      <c r="C251" s="350"/>
      <c r="D251" s="351"/>
      <c r="E251" s="352"/>
      <c r="F251" s="237"/>
      <c r="G251" s="239"/>
    </row>
    <row r="252" spans="2:7" s="184" customFormat="1" x14ac:dyDescent="0.25">
      <c r="B252" s="349"/>
      <c r="C252" s="350"/>
      <c r="D252" s="351"/>
      <c r="E252" s="352"/>
      <c r="F252" s="237"/>
      <c r="G252" s="239"/>
    </row>
    <row r="253" spans="2:7" s="184" customFormat="1" x14ac:dyDescent="0.25">
      <c r="B253" s="349"/>
      <c r="C253" s="350"/>
      <c r="D253" s="351"/>
      <c r="E253" s="352"/>
      <c r="F253" s="237"/>
      <c r="G253" s="239"/>
    </row>
    <row r="254" spans="2:7" s="184" customFormat="1" x14ac:dyDescent="0.25">
      <c r="B254" s="349"/>
      <c r="C254" s="350"/>
      <c r="D254" s="351"/>
      <c r="E254" s="352"/>
      <c r="F254" s="237"/>
      <c r="G254" s="239"/>
    </row>
    <row r="255" spans="2:7" s="184" customFormat="1" x14ac:dyDescent="0.25">
      <c r="B255" s="349"/>
      <c r="C255" s="350"/>
      <c r="D255" s="351"/>
      <c r="E255" s="352"/>
      <c r="F255" s="237"/>
      <c r="G255" s="239"/>
    </row>
    <row r="256" spans="2:7" s="184" customFormat="1" x14ac:dyDescent="0.25">
      <c r="B256" s="349"/>
      <c r="C256" s="350"/>
      <c r="D256" s="351"/>
      <c r="E256" s="352"/>
      <c r="F256" s="237"/>
      <c r="G256" s="239"/>
    </row>
    <row r="257" spans="2:7" s="184" customFormat="1" x14ac:dyDescent="0.25">
      <c r="B257" s="349"/>
      <c r="C257" s="350"/>
      <c r="D257" s="351"/>
      <c r="E257" s="352"/>
      <c r="F257" s="237"/>
      <c r="G257" s="239"/>
    </row>
    <row r="258" spans="2:7" s="184" customFormat="1" x14ac:dyDescent="0.25">
      <c r="B258" s="349"/>
      <c r="C258" s="350"/>
      <c r="D258" s="351"/>
      <c r="E258" s="352"/>
      <c r="F258" s="237"/>
      <c r="G258" s="239"/>
    </row>
    <row r="259" spans="2:7" s="184" customFormat="1" x14ac:dyDescent="0.25">
      <c r="B259" s="349"/>
      <c r="C259" s="350"/>
      <c r="D259" s="351"/>
      <c r="E259" s="352"/>
      <c r="F259" s="237"/>
      <c r="G259" s="239"/>
    </row>
    <row r="260" spans="2:7" s="184" customFormat="1" x14ac:dyDescent="0.25">
      <c r="B260" s="349"/>
      <c r="C260" s="350"/>
      <c r="D260" s="351"/>
      <c r="E260" s="352"/>
      <c r="F260" s="237"/>
      <c r="G260" s="239"/>
    </row>
    <row r="261" spans="2:7" s="184" customFormat="1" x14ac:dyDescent="0.25">
      <c r="B261" s="349"/>
      <c r="C261" s="350"/>
      <c r="D261" s="351"/>
      <c r="E261" s="352"/>
      <c r="F261" s="237"/>
      <c r="G261" s="239"/>
    </row>
    <row r="262" spans="2:7" s="184" customFormat="1" ht="21.75" customHeight="1" thickBot="1" x14ac:dyDescent="0.3">
      <c r="B262" s="341"/>
      <c r="C262" s="353"/>
      <c r="D262" s="343"/>
      <c r="E262" s="344"/>
      <c r="F262" s="232"/>
      <c r="G262" s="240"/>
    </row>
    <row r="263" spans="2:7" s="184" customFormat="1" x14ac:dyDescent="0.25">
      <c r="B263" s="354"/>
      <c r="C263" s="355" t="s">
        <v>204</v>
      </c>
      <c r="D263" s="356"/>
      <c r="E263" s="357"/>
      <c r="F263" s="241"/>
      <c r="G263" s="242"/>
    </row>
    <row r="264" spans="2:7" s="184" customFormat="1" ht="23.25" customHeight="1" thickBot="1" x14ac:dyDescent="0.3">
      <c r="B264" s="345"/>
      <c r="C264" s="358" t="s">
        <v>210</v>
      </c>
      <c r="D264" s="347"/>
      <c r="E264" s="348"/>
      <c r="F264" s="234" t="s">
        <v>147</v>
      </c>
      <c r="G264" s="243">
        <f>SUM(G248:G262)</f>
        <v>40250</v>
      </c>
    </row>
    <row r="265" spans="2:7" s="184" customFormat="1" x14ac:dyDescent="0.25">
      <c r="B265" s="189"/>
      <c r="C265" s="244"/>
      <c r="D265" s="189"/>
      <c r="E265" s="182"/>
      <c r="F265" s="183"/>
      <c r="G265" s="245"/>
    </row>
    <row r="266" spans="2:7" s="184" customFormat="1" x14ac:dyDescent="0.25">
      <c r="B266" s="190"/>
      <c r="D266" s="190"/>
      <c r="E266" s="185"/>
      <c r="F266" s="186"/>
      <c r="G266" s="246"/>
    </row>
    <row r="267" spans="2:7" s="184" customFormat="1" x14ac:dyDescent="0.25">
      <c r="B267" s="190"/>
      <c r="D267" s="190"/>
      <c r="E267" s="185"/>
      <c r="F267" s="186"/>
      <c r="G267" s="246"/>
    </row>
    <row r="268" spans="2:7" s="184" customFormat="1" x14ac:dyDescent="0.25">
      <c r="B268" s="190"/>
      <c r="D268" s="190"/>
      <c r="E268" s="185"/>
      <c r="F268" s="186"/>
      <c r="G268" s="246"/>
    </row>
    <row r="269" spans="2:7" s="184" customFormat="1" x14ac:dyDescent="0.25">
      <c r="B269" s="190"/>
      <c r="D269" s="190"/>
      <c r="E269" s="185"/>
      <c r="F269" s="186"/>
      <c r="G269" s="246"/>
    </row>
    <row r="270" spans="2:7" s="184" customFormat="1" x14ac:dyDescent="0.25">
      <c r="B270" s="190"/>
      <c r="D270" s="190"/>
      <c r="E270" s="185"/>
      <c r="F270" s="186"/>
      <c r="G270" s="246"/>
    </row>
    <row r="271" spans="2:7" s="184" customFormat="1" x14ac:dyDescent="0.25">
      <c r="B271" s="190"/>
      <c r="D271" s="190"/>
      <c r="E271" s="185"/>
      <c r="F271" s="186"/>
      <c r="G271" s="246"/>
    </row>
  </sheetData>
  <sheetProtection algorithmName="SHA-512" hashValue="Vs6FOjMIraF7TEyLxxptuLhh90auuJNkGbfl9DeDNDqCaO3NeQg5Mnt+vwZh1JZ3kFUtcgwPvbqpKOlF2/v00w==" saltValue="IQhYszzvJbO2JTQ5DXc/xQ==" spinCount="100000" sheet="1" objects="1" scenarios="1" selectLockedCells="1"/>
  <mergeCells count="10">
    <mergeCell ref="C37:F40"/>
    <mergeCell ref="C9:F11"/>
    <mergeCell ref="C35:F35"/>
    <mergeCell ref="F2:G2"/>
    <mergeCell ref="F4:G4"/>
    <mergeCell ref="C25:G25"/>
    <mergeCell ref="C17:F19"/>
    <mergeCell ref="C20:F22"/>
    <mergeCell ref="C28:F29"/>
    <mergeCell ref="C31:F33"/>
  </mergeCells>
  <phoneticPr fontId="30" type="noConversion"/>
  <pageMargins left="0.45" right="0.46" top="0.375" bottom="0.75" header="0.28999999999999998" footer="0.3"/>
  <pageSetup scale="92" orientation="portrait" r:id="rId1"/>
  <headerFooter>
    <oddFooter>&amp;CBQ/&amp;P</oddFooter>
  </headerFooter>
  <rowBreaks count="6" manualBreakCount="6">
    <brk id="51" min="1" max="9" man="1"/>
    <brk id="85" min="1" max="9" man="1"/>
    <brk id="129" min="1" max="6" man="1"/>
    <brk id="162" min="1" max="9" man="1"/>
    <brk id="198" min="1" max="6" man="1"/>
    <brk id="235"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X75"/>
  <sheetViews>
    <sheetView topLeftCell="A37" zoomScaleNormal="100" workbookViewId="0">
      <selection activeCell="M36" sqref="M36"/>
    </sheetView>
  </sheetViews>
  <sheetFormatPr defaultColWidth="9.140625" defaultRowHeight="15" x14ac:dyDescent="0.25"/>
  <cols>
    <col min="1" max="1" width="9.140625" style="66"/>
    <col min="2" max="2" width="43.85546875" style="65" customWidth="1"/>
    <col min="3" max="6" width="9.140625" style="66"/>
    <col min="7" max="7" width="9.5703125" style="72" bestFit="1" customWidth="1"/>
    <col min="8" max="9" width="9.5703125" style="66" bestFit="1" customWidth="1"/>
    <col min="10" max="10" width="9.28515625" style="66" bestFit="1" customWidth="1"/>
    <col min="11" max="12" width="11" style="72" customWidth="1"/>
    <col min="13" max="13" width="13.28515625" style="72" bestFit="1" customWidth="1"/>
    <col min="14" max="15" width="9.28515625" style="72" bestFit="1" customWidth="1"/>
    <col min="16" max="16" width="15.28515625" style="72" customWidth="1"/>
    <col min="17" max="17" width="13.5703125" style="72" customWidth="1"/>
    <col min="18" max="18" width="16" style="66" bestFit="1" customWidth="1"/>
    <col min="19" max="19" width="12" style="66" bestFit="1" customWidth="1"/>
    <col min="20" max="20" width="9.140625" style="66"/>
    <col min="21" max="21" width="15.5703125" style="66" bestFit="1" customWidth="1"/>
    <col min="22" max="22" width="9.140625" style="66"/>
    <col min="23" max="23" width="16.42578125" style="66" bestFit="1" customWidth="1"/>
    <col min="24" max="24" width="14.85546875" style="66" bestFit="1" customWidth="1"/>
    <col min="25" max="16384" width="9.140625" style="66"/>
  </cols>
  <sheetData>
    <row r="1" spans="1:24" x14ac:dyDescent="0.25">
      <c r="T1" s="421" t="s">
        <v>192</v>
      </c>
      <c r="U1" s="421"/>
      <c r="V1" s="421"/>
      <c r="W1" s="421"/>
      <c r="X1" s="66" t="s">
        <v>196</v>
      </c>
    </row>
    <row r="2" spans="1:24" ht="45" x14ac:dyDescent="0.25">
      <c r="A2" s="84" t="s">
        <v>240</v>
      </c>
      <c r="B2" s="70" t="s">
        <v>181</v>
      </c>
      <c r="H2" s="66" t="s">
        <v>199</v>
      </c>
      <c r="I2" s="66" t="s">
        <v>186</v>
      </c>
      <c r="J2" s="65" t="s">
        <v>187</v>
      </c>
      <c r="K2" s="73" t="s">
        <v>183</v>
      </c>
      <c r="L2" s="73" t="s">
        <v>183</v>
      </c>
      <c r="M2" s="72" t="s">
        <v>182</v>
      </c>
      <c r="N2" s="73" t="s">
        <v>184</v>
      </c>
      <c r="O2" s="73" t="s">
        <v>185</v>
      </c>
      <c r="P2" s="73" t="s">
        <v>188</v>
      </c>
      <c r="Q2" s="73" t="s">
        <v>189</v>
      </c>
      <c r="R2" s="66" t="s">
        <v>190</v>
      </c>
      <c r="T2" s="66" t="s">
        <v>195</v>
      </c>
      <c r="U2" s="66" t="s">
        <v>191</v>
      </c>
      <c r="V2" s="66" t="s">
        <v>193</v>
      </c>
      <c r="W2" s="66" t="s">
        <v>194</v>
      </c>
    </row>
    <row r="3" spans="1:24" x14ac:dyDescent="0.25">
      <c r="B3" s="75" t="s">
        <v>176</v>
      </c>
      <c r="C3" s="66">
        <v>0</v>
      </c>
      <c r="D3" s="66">
        <v>700</v>
      </c>
      <c r="E3" s="66">
        <f>D3-C3</f>
        <v>700</v>
      </c>
      <c r="F3" s="66">
        <v>16</v>
      </c>
      <c r="G3" s="72">
        <v>0.11</v>
      </c>
      <c r="H3" s="66">
        <f>I3</f>
        <v>1232</v>
      </c>
      <c r="I3" s="66">
        <f>ROUND(E3*F3*G3,0)</f>
        <v>1232</v>
      </c>
      <c r="K3" s="72">
        <f t="shared" ref="K3:K9" si="0">E3*F3*0.42*0.037</f>
        <v>174.048</v>
      </c>
      <c r="L3" s="72">
        <f>E3*F3*0.5*0.037</f>
        <v>207.2</v>
      </c>
      <c r="N3" s="72">
        <f t="shared" ref="N3:N9" si="1">E3*F3*0.25*0.037</f>
        <v>103.6</v>
      </c>
      <c r="P3" s="72">
        <f t="shared" ref="P3:P9" si="2">I3</f>
        <v>1232</v>
      </c>
      <c r="R3" s="78">
        <f>P3</f>
        <v>1232</v>
      </c>
      <c r="S3" s="66">
        <f>E3/40*F3</f>
        <v>280</v>
      </c>
    </row>
    <row r="4" spans="1:24" x14ac:dyDescent="0.25">
      <c r="B4" s="75" t="s">
        <v>176</v>
      </c>
      <c r="C4" s="66">
        <v>740</v>
      </c>
      <c r="D4" s="66">
        <v>2300</v>
      </c>
      <c r="E4" s="66">
        <f>D4-C4</f>
        <v>1560</v>
      </c>
      <c r="F4" s="66">
        <v>16</v>
      </c>
      <c r="G4" s="72">
        <v>0.11</v>
      </c>
      <c r="H4" s="66">
        <f t="shared" ref="H4:H9" si="3">I4</f>
        <v>2746</v>
      </c>
      <c r="I4" s="66">
        <f t="shared" ref="I4:I9" si="4">ROUND(E4*F4*G4,0)</f>
        <v>2746</v>
      </c>
      <c r="K4" s="72">
        <f t="shared" si="0"/>
        <v>387.87839999999994</v>
      </c>
      <c r="L4" s="72">
        <f t="shared" ref="L4:L6" si="5">E4*F4*0.5*0.037</f>
        <v>461.76</v>
      </c>
      <c r="N4" s="72">
        <f t="shared" si="1"/>
        <v>230.88</v>
      </c>
      <c r="P4" s="72">
        <f t="shared" si="2"/>
        <v>2746</v>
      </c>
      <c r="R4" s="78">
        <f t="shared" ref="R4:R9" si="6">P4</f>
        <v>2746</v>
      </c>
      <c r="S4" s="66">
        <f t="shared" ref="S4:S9" si="7">E4/40*F4</f>
        <v>624</v>
      </c>
    </row>
    <row r="5" spans="1:24" x14ac:dyDescent="0.25">
      <c r="B5" s="75" t="s">
        <v>176</v>
      </c>
      <c r="C5" s="66">
        <v>3495</v>
      </c>
      <c r="D5" s="66">
        <v>4010</v>
      </c>
      <c r="E5" s="66">
        <f>D5-C5</f>
        <v>515</v>
      </c>
      <c r="F5" s="66">
        <v>16</v>
      </c>
      <c r="G5" s="72">
        <v>0.11</v>
      </c>
      <c r="H5" s="66">
        <f t="shared" si="3"/>
        <v>906</v>
      </c>
      <c r="I5" s="66">
        <f t="shared" si="4"/>
        <v>906</v>
      </c>
      <c r="K5" s="72">
        <f t="shared" si="0"/>
        <v>128.04959999999997</v>
      </c>
      <c r="L5" s="72">
        <f t="shared" si="5"/>
        <v>152.44</v>
      </c>
      <c r="N5" s="72">
        <f t="shared" si="1"/>
        <v>76.22</v>
      </c>
      <c r="P5" s="72">
        <f t="shared" si="2"/>
        <v>906</v>
      </c>
      <c r="R5" s="78">
        <f t="shared" si="6"/>
        <v>906</v>
      </c>
      <c r="S5" s="66">
        <f t="shared" si="7"/>
        <v>206</v>
      </c>
    </row>
    <row r="6" spans="1:24" x14ac:dyDescent="0.25">
      <c r="B6" s="76" t="s">
        <v>173</v>
      </c>
      <c r="C6" s="66">
        <v>20</v>
      </c>
      <c r="D6" s="66">
        <v>18</v>
      </c>
      <c r="E6" s="66">
        <v>1</v>
      </c>
      <c r="F6" s="66">
        <f>C6*D6*E6</f>
        <v>360</v>
      </c>
      <c r="G6" s="72">
        <v>0.11</v>
      </c>
      <c r="H6" s="66">
        <f t="shared" si="3"/>
        <v>40</v>
      </c>
      <c r="I6" s="66">
        <f t="shared" si="4"/>
        <v>40</v>
      </c>
      <c r="K6" s="72">
        <f t="shared" si="0"/>
        <v>5.5943999999999994</v>
      </c>
      <c r="L6" s="72">
        <f t="shared" si="5"/>
        <v>6.6599999999999993</v>
      </c>
      <c r="N6" s="72">
        <f t="shared" si="1"/>
        <v>3.3299999999999996</v>
      </c>
      <c r="P6" s="72">
        <f t="shared" si="2"/>
        <v>40</v>
      </c>
      <c r="R6" s="78">
        <f t="shared" si="6"/>
        <v>40</v>
      </c>
      <c r="S6" s="66">
        <f t="shared" si="7"/>
        <v>9</v>
      </c>
    </row>
    <row r="7" spans="1:24" x14ac:dyDescent="0.25">
      <c r="B7" s="76" t="s">
        <v>174</v>
      </c>
      <c r="C7" s="66">
        <f>30+30</f>
        <v>60</v>
      </c>
      <c r="D7" s="66">
        <v>17</v>
      </c>
      <c r="E7" s="66">
        <v>1</v>
      </c>
      <c r="F7" s="66">
        <f t="shared" ref="F7:F9" si="8">C7*D7*E7</f>
        <v>1020</v>
      </c>
      <c r="G7" s="72">
        <v>0.11</v>
      </c>
      <c r="H7" s="66">
        <f t="shared" si="3"/>
        <v>112</v>
      </c>
      <c r="I7" s="66">
        <f t="shared" si="4"/>
        <v>112</v>
      </c>
      <c r="K7" s="72">
        <f t="shared" si="0"/>
        <v>15.850799999999998</v>
      </c>
      <c r="N7" s="72">
        <f t="shared" si="1"/>
        <v>9.4349999999999987</v>
      </c>
      <c r="P7" s="72">
        <f t="shared" si="2"/>
        <v>112</v>
      </c>
      <c r="R7" s="78">
        <f t="shared" si="6"/>
        <v>112</v>
      </c>
      <c r="S7" s="66">
        <f t="shared" si="7"/>
        <v>25.5</v>
      </c>
    </row>
    <row r="8" spans="1:24" x14ac:dyDescent="0.25">
      <c r="B8" s="76" t="s">
        <v>175</v>
      </c>
      <c r="C8" s="66">
        <v>20</v>
      </c>
      <c r="D8" s="66">
        <v>18</v>
      </c>
      <c r="E8" s="66">
        <v>1</v>
      </c>
      <c r="F8" s="66">
        <f t="shared" si="8"/>
        <v>360</v>
      </c>
      <c r="G8" s="72">
        <v>0.11</v>
      </c>
      <c r="H8" s="66">
        <f t="shared" si="3"/>
        <v>40</v>
      </c>
      <c r="I8" s="66">
        <f t="shared" si="4"/>
        <v>40</v>
      </c>
      <c r="K8" s="72">
        <f t="shared" si="0"/>
        <v>5.5943999999999994</v>
      </c>
      <c r="N8" s="72">
        <f t="shared" si="1"/>
        <v>3.3299999999999996</v>
      </c>
      <c r="P8" s="72">
        <f t="shared" si="2"/>
        <v>40</v>
      </c>
      <c r="R8" s="78">
        <f t="shared" si="6"/>
        <v>40</v>
      </c>
      <c r="S8" s="66">
        <f t="shared" si="7"/>
        <v>9</v>
      </c>
    </row>
    <row r="9" spans="1:24" x14ac:dyDescent="0.25">
      <c r="B9" s="76" t="s">
        <v>177</v>
      </c>
      <c r="C9" s="66">
        <v>80</v>
      </c>
      <c r="D9" s="66">
        <v>17</v>
      </c>
      <c r="E9" s="66">
        <v>1</v>
      </c>
      <c r="F9" s="66">
        <f t="shared" si="8"/>
        <v>1360</v>
      </c>
      <c r="G9" s="72">
        <v>0.11</v>
      </c>
      <c r="H9" s="66">
        <f t="shared" si="3"/>
        <v>150</v>
      </c>
      <c r="I9" s="66">
        <f t="shared" si="4"/>
        <v>150</v>
      </c>
      <c r="K9" s="72">
        <f t="shared" si="0"/>
        <v>21.134399999999996</v>
      </c>
      <c r="N9" s="72">
        <f t="shared" si="1"/>
        <v>12.58</v>
      </c>
      <c r="P9" s="72">
        <f t="shared" si="2"/>
        <v>150</v>
      </c>
      <c r="R9" s="78">
        <f t="shared" si="6"/>
        <v>150</v>
      </c>
      <c r="S9" s="66">
        <f t="shared" si="7"/>
        <v>34</v>
      </c>
    </row>
    <row r="10" spans="1:24" x14ac:dyDescent="0.25">
      <c r="B10" s="67"/>
      <c r="K10" s="71"/>
      <c r="L10" s="71"/>
      <c r="M10" s="74"/>
      <c r="N10" s="71"/>
      <c r="O10" s="71"/>
    </row>
    <row r="11" spans="1:24" x14ac:dyDescent="0.25">
      <c r="A11" s="84" t="s">
        <v>241</v>
      </c>
      <c r="B11" s="70" t="s">
        <v>197</v>
      </c>
    </row>
    <row r="12" spans="1:24" x14ac:dyDescent="0.25">
      <c r="B12" s="69" t="s">
        <v>172</v>
      </c>
      <c r="C12" s="66">
        <v>25</v>
      </c>
      <c r="D12" s="66">
        <v>18</v>
      </c>
      <c r="E12" s="66">
        <v>1</v>
      </c>
      <c r="F12" s="66">
        <f t="shared" ref="F12" si="9">C12*D12*E12</f>
        <v>450</v>
      </c>
      <c r="G12" s="72">
        <v>0.11</v>
      </c>
      <c r="J12" s="66">
        <f>ROUND(E12*F12*G12,0)</f>
        <v>50</v>
      </c>
      <c r="K12" s="72">
        <f>E12*F12*0.42*0.037</f>
        <v>6.9929999999999994</v>
      </c>
    </row>
    <row r="13" spans="1:24" x14ac:dyDescent="0.25">
      <c r="B13" s="67"/>
      <c r="K13" s="71"/>
      <c r="L13" s="71"/>
      <c r="N13" s="71"/>
      <c r="O13" s="71"/>
    </row>
    <row r="14" spans="1:24" ht="30" x14ac:dyDescent="0.25">
      <c r="A14" s="84" t="s">
        <v>242</v>
      </c>
      <c r="B14" s="70" t="s">
        <v>164</v>
      </c>
      <c r="C14" s="66">
        <v>875</v>
      </c>
      <c r="D14" s="66">
        <v>1275</v>
      </c>
      <c r="E14" s="66">
        <f t="shared" ref="E14" si="10">D14-C14</f>
        <v>400</v>
      </c>
      <c r="F14" s="71">
        <f>E14</f>
        <v>400</v>
      </c>
      <c r="G14" s="81" t="s">
        <v>140</v>
      </c>
      <c r="M14" s="72">
        <f>E14*4.33*4.5*0.037</f>
        <v>288.37799999999999</v>
      </c>
      <c r="Q14" s="72">
        <f>E14*4.33*0.11</f>
        <v>190.52</v>
      </c>
    </row>
    <row r="15" spans="1:24" ht="30" x14ac:dyDescent="0.25">
      <c r="A15" s="84" t="s">
        <v>243</v>
      </c>
      <c r="B15" s="70" t="s">
        <v>165</v>
      </c>
      <c r="C15" s="68" t="s">
        <v>127</v>
      </c>
      <c r="D15" s="68" t="s">
        <v>127</v>
      </c>
      <c r="E15" s="68" t="s">
        <v>127</v>
      </c>
    </row>
    <row r="16" spans="1:24" ht="30" x14ac:dyDescent="0.25">
      <c r="A16" s="84" t="s">
        <v>244</v>
      </c>
      <c r="B16" s="70" t="s">
        <v>166</v>
      </c>
    </row>
    <row r="17" spans="1:20" x14ac:dyDescent="0.25">
      <c r="B17" s="76" t="s">
        <v>179</v>
      </c>
      <c r="C17" s="66">
        <f>16</f>
        <v>16</v>
      </c>
      <c r="D17" s="66">
        <v>6</v>
      </c>
      <c r="E17" s="66">
        <v>0.11</v>
      </c>
      <c r="F17" s="66">
        <f>C17</f>
        <v>16</v>
      </c>
      <c r="H17" s="66">
        <f>F17</f>
        <v>16</v>
      </c>
      <c r="K17" s="72">
        <f>C17*4.5*4.33*0.037</f>
        <v>11.535119999999999</v>
      </c>
      <c r="M17" s="66"/>
      <c r="Q17" s="72">
        <f>C17*D17*E17</f>
        <v>10.56</v>
      </c>
      <c r="R17" s="78">
        <f>Q17</f>
        <v>10.56</v>
      </c>
      <c r="T17" s="66">
        <f>F17</f>
        <v>16</v>
      </c>
    </row>
    <row r="18" spans="1:20" x14ac:dyDescent="0.25">
      <c r="B18" s="75" t="s">
        <v>180</v>
      </c>
      <c r="C18" s="66">
        <v>18</v>
      </c>
      <c r="D18" s="66">
        <v>6</v>
      </c>
      <c r="E18" s="66">
        <v>0.11</v>
      </c>
      <c r="F18" s="66">
        <f>C18</f>
        <v>18</v>
      </c>
      <c r="H18" s="66">
        <f>F18</f>
        <v>18</v>
      </c>
      <c r="K18" s="72">
        <f>C18*4.5*4.33*0.037</f>
        <v>12.97701</v>
      </c>
      <c r="M18" s="66"/>
      <c r="Q18" s="72">
        <f>C18*D18*E18</f>
        <v>11.88</v>
      </c>
      <c r="R18" s="78">
        <f>Q18</f>
        <v>11.88</v>
      </c>
    </row>
    <row r="19" spans="1:20" x14ac:dyDescent="0.25">
      <c r="B19" s="75"/>
      <c r="F19" s="71">
        <f>F17+F18</f>
        <v>34</v>
      </c>
      <c r="G19" s="81" t="s">
        <v>132</v>
      </c>
    </row>
    <row r="20" spans="1:20" x14ac:dyDescent="0.25">
      <c r="B20" s="75"/>
      <c r="F20" s="71"/>
    </row>
    <row r="21" spans="1:20" ht="30" x14ac:dyDescent="0.25">
      <c r="A21" s="84" t="s">
        <v>246</v>
      </c>
      <c r="B21" s="70" t="s">
        <v>167</v>
      </c>
      <c r="C21" s="66">
        <v>18</v>
      </c>
      <c r="D21" s="66">
        <v>6</v>
      </c>
      <c r="E21" s="66">
        <v>0.11</v>
      </c>
      <c r="F21" s="71">
        <v>28</v>
      </c>
      <c r="G21" s="81" t="s">
        <v>140</v>
      </c>
      <c r="M21" s="72">
        <f>C21*4.5*4.33*0.037</f>
        <v>12.97701</v>
      </c>
      <c r="Q21" s="72">
        <f>C21*D21*E21</f>
        <v>11.88</v>
      </c>
      <c r="T21" s="66">
        <f>C21*4*0.11</f>
        <v>7.92</v>
      </c>
    </row>
    <row r="22" spans="1:20" ht="30" x14ac:dyDescent="0.25">
      <c r="A22" s="84" t="s">
        <v>247</v>
      </c>
      <c r="B22" s="70" t="s">
        <v>168</v>
      </c>
      <c r="C22" s="66">
        <v>375</v>
      </c>
      <c r="D22" s="66">
        <v>675</v>
      </c>
      <c r="E22" s="66">
        <f t="shared" ref="E22:E30" si="11">D22-C22</f>
        <v>300</v>
      </c>
      <c r="F22" s="71">
        <f>E22*3*0.11</f>
        <v>99</v>
      </c>
      <c r="G22" s="81" t="s">
        <v>132</v>
      </c>
      <c r="H22" s="66">
        <f>F22</f>
        <v>99</v>
      </c>
      <c r="K22" s="72">
        <f>E22*3*0.5*0.037</f>
        <v>16.649999999999999</v>
      </c>
      <c r="P22" s="72">
        <f>E22*3*0.11</f>
        <v>99</v>
      </c>
      <c r="R22" s="78">
        <f>P22</f>
        <v>99</v>
      </c>
      <c r="T22" s="66">
        <f>F22</f>
        <v>99</v>
      </c>
    </row>
    <row r="23" spans="1:20" ht="30" x14ac:dyDescent="0.25">
      <c r="A23" s="84" t="s">
        <v>248</v>
      </c>
      <c r="B23" s="70" t="s">
        <v>169</v>
      </c>
    </row>
    <row r="24" spans="1:20" x14ac:dyDescent="0.25">
      <c r="B24" s="75" t="s">
        <v>176</v>
      </c>
      <c r="C24" s="66">
        <v>375</v>
      </c>
      <c r="D24" s="66">
        <v>700</v>
      </c>
      <c r="E24" s="66">
        <f>D24-C24</f>
        <v>325</v>
      </c>
      <c r="F24" s="66">
        <f t="shared" ref="F24:F27" si="12">E24</f>
        <v>325</v>
      </c>
      <c r="H24" s="66">
        <f>F24*2*0.11</f>
        <v>71.5</v>
      </c>
      <c r="K24" s="72">
        <f>E24*2*0.5*0.037</f>
        <v>12.024999999999999</v>
      </c>
      <c r="P24" s="72">
        <f>E24*2*0.11</f>
        <v>71.5</v>
      </c>
      <c r="R24" s="78">
        <f>E24*2.5*0.11</f>
        <v>89.375</v>
      </c>
    </row>
    <row r="25" spans="1:20" x14ac:dyDescent="0.25">
      <c r="B25" s="75" t="s">
        <v>176</v>
      </c>
      <c r="C25" s="66">
        <v>745</v>
      </c>
      <c r="D25" s="66">
        <v>850</v>
      </c>
      <c r="E25" s="66">
        <f>D25-C25</f>
        <v>105</v>
      </c>
      <c r="F25" s="66">
        <f t="shared" si="12"/>
        <v>105</v>
      </c>
      <c r="H25" s="66">
        <f>F25*2*0.11</f>
        <v>23.1</v>
      </c>
      <c r="K25" s="72">
        <f>E25*2*0.5*0.037</f>
        <v>3.8849999999999998</v>
      </c>
      <c r="P25" s="72">
        <f>E25*2*0.11</f>
        <v>23.1</v>
      </c>
      <c r="R25" s="78">
        <f>E25*2.5*0.11</f>
        <v>28.875</v>
      </c>
    </row>
    <row r="26" spans="1:20" x14ac:dyDescent="0.25">
      <c r="B26" s="75" t="s">
        <v>176</v>
      </c>
      <c r="C26" s="66">
        <v>1975</v>
      </c>
      <c r="D26" s="66">
        <v>2300</v>
      </c>
      <c r="E26" s="66">
        <f>D26-C26</f>
        <v>325</v>
      </c>
      <c r="F26" s="66">
        <f t="shared" si="12"/>
        <v>325</v>
      </c>
      <c r="H26" s="66">
        <f>F26*2*0.11</f>
        <v>71.5</v>
      </c>
      <c r="K26" s="72">
        <f>E26*2*0.5*0.037</f>
        <v>12.024999999999999</v>
      </c>
      <c r="P26" s="72">
        <f>E26*2*0.11</f>
        <v>71.5</v>
      </c>
      <c r="R26" s="78">
        <f>E26*2.5*0.11</f>
        <v>89.375</v>
      </c>
    </row>
    <row r="27" spans="1:20" x14ac:dyDescent="0.25">
      <c r="B27" s="75" t="s">
        <v>176</v>
      </c>
      <c r="C27" s="66">
        <v>3495</v>
      </c>
      <c r="D27" s="66">
        <v>4010</v>
      </c>
      <c r="E27" s="66">
        <f>D27-C27</f>
        <v>515</v>
      </c>
      <c r="F27" s="66">
        <f t="shared" si="12"/>
        <v>515</v>
      </c>
      <c r="H27" s="66">
        <f>F27*2*0.11</f>
        <v>113.3</v>
      </c>
      <c r="K27" s="72">
        <f>E27*2*0.5*0.037</f>
        <v>19.055</v>
      </c>
      <c r="P27" s="72">
        <f>E27*2*0.11</f>
        <v>113.3</v>
      </c>
      <c r="R27" s="78">
        <f>E27*2.5*0.11</f>
        <v>141.625</v>
      </c>
    </row>
    <row r="28" spans="1:20" x14ac:dyDescent="0.25">
      <c r="F28" s="71">
        <f>SUM(F24:F27)</f>
        <v>1270</v>
      </c>
      <c r="G28" s="81" t="s">
        <v>140</v>
      </c>
    </row>
    <row r="29" spans="1:20" ht="30" x14ac:dyDescent="0.25">
      <c r="A29" s="84" t="s">
        <v>245</v>
      </c>
      <c r="B29" s="70" t="s">
        <v>170</v>
      </c>
      <c r="E29" s="66">
        <f t="shared" si="11"/>
        <v>0</v>
      </c>
    </row>
    <row r="30" spans="1:20" ht="30" x14ac:dyDescent="0.25">
      <c r="A30" s="84" t="s">
        <v>249</v>
      </c>
      <c r="B30" s="70" t="s">
        <v>171</v>
      </c>
      <c r="C30" s="66">
        <v>520</v>
      </c>
      <c r="D30" s="66">
        <v>545</v>
      </c>
      <c r="E30" s="66">
        <f t="shared" si="11"/>
        <v>25</v>
      </c>
      <c r="F30" s="71">
        <f>E30</f>
        <v>25</v>
      </c>
      <c r="G30" s="81" t="s">
        <v>140</v>
      </c>
      <c r="H30" s="66">
        <f>F30*2*0.11</f>
        <v>5.5</v>
      </c>
      <c r="K30" s="72">
        <f>E30*2*0.5*0.037</f>
        <v>0.92499999999999993</v>
      </c>
      <c r="P30" s="72">
        <f>E30*2*0.11</f>
        <v>5.5</v>
      </c>
      <c r="R30" s="78">
        <f>E30*2.5*0.11</f>
        <v>6.875</v>
      </c>
    </row>
    <row r="31" spans="1:20" x14ac:dyDescent="0.25">
      <c r="A31" s="84"/>
      <c r="B31" s="70"/>
    </row>
    <row r="32" spans="1:20" x14ac:dyDescent="0.25">
      <c r="A32" s="84" t="s">
        <v>250</v>
      </c>
      <c r="B32" s="70" t="s">
        <v>178</v>
      </c>
      <c r="C32" s="66">
        <v>75</v>
      </c>
      <c r="D32" s="66">
        <v>425</v>
      </c>
      <c r="E32" s="66">
        <f>D32-C32</f>
        <v>350</v>
      </c>
      <c r="F32" s="71">
        <f>E32</f>
        <v>350</v>
      </c>
      <c r="G32" s="81" t="s">
        <v>140</v>
      </c>
      <c r="H32" s="71"/>
      <c r="M32" s="72">
        <f>E32*4.33*4.33*0.037</f>
        <v>242.79825499999998</v>
      </c>
      <c r="O32" s="72">
        <f>3*F32*0.11</f>
        <v>115.5</v>
      </c>
      <c r="Q32" s="72">
        <f>E32*4.33*0.11</f>
        <v>166.70500000000001</v>
      </c>
      <c r="R32" s="78"/>
      <c r="T32" s="66">
        <f>F32*4.33*0.11</f>
        <v>166.70500000000001</v>
      </c>
    </row>
    <row r="35" spans="2:20" x14ac:dyDescent="0.25">
      <c r="B35" s="67"/>
    </row>
    <row r="36" spans="2:20" x14ac:dyDescent="0.25">
      <c r="B36" s="67"/>
      <c r="H36" s="77">
        <f t="shared" ref="H36:S36" si="13">ROUND(SUM(H3:H35),0)</f>
        <v>5644</v>
      </c>
      <c r="I36" s="77">
        <f t="shared" si="13"/>
        <v>5226</v>
      </c>
      <c r="J36" s="77">
        <f t="shared" si="13"/>
        <v>50</v>
      </c>
      <c r="K36" s="77">
        <f t="shared" si="13"/>
        <v>834</v>
      </c>
      <c r="L36" s="77">
        <f t="shared" si="13"/>
        <v>828</v>
      </c>
      <c r="M36" s="80">
        <f t="shared" si="13"/>
        <v>544</v>
      </c>
      <c r="N36" s="77">
        <f t="shared" si="13"/>
        <v>439</v>
      </c>
      <c r="O36" s="77">
        <f t="shared" si="13"/>
        <v>116</v>
      </c>
      <c r="P36" s="77">
        <f t="shared" si="13"/>
        <v>5610</v>
      </c>
      <c r="Q36" s="77">
        <f t="shared" si="13"/>
        <v>392</v>
      </c>
      <c r="R36" s="77">
        <f t="shared" si="13"/>
        <v>5704</v>
      </c>
      <c r="S36" s="77">
        <f t="shared" si="13"/>
        <v>1188</v>
      </c>
      <c r="T36" s="77">
        <f t="shared" ref="T36" si="14">ROUND(SUM(T3:T35),0)</f>
        <v>290</v>
      </c>
    </row>
    <row r="37" spans="2:20" x14ac:dyDescent="0.25">
      <c r="B37" s="67"/>
      <c r="H37" s="77" t="s">
        <v>132</v>
      </c>
      <c r="I37" s="77" t="s">
        <v>132</v>
      </c>
      <c r="J37" s="77" t="s">
        <v>132</v>
      </c>
      <c r="K37" s="77" t="s">
        <v>54</v>
      </c>
      <c r="L37" s="77" t="s">
        <v>54</v>
      </c>
      <c r="M37" s="77" t="s">
        <v>54</v>
      </c>
      <c r="N37" s="77" t="s">
        <v>54</v>
      </c>
      <c r="O37" s="77" t="s">
        <v>54</v>
      </c>
      <c r="P37" s="77" t="s">
        <v>132</v>
      </c>
      <c r="Q37" s="77" t="s">
        <v>132</v>
      </c>
      <c r="R37" s="77" t="s">
        <v>132</v>
      </c>
      <c r="S37" s="77" t="s">
        <v>140</v>
      </c>
      <c r="T37" s="77" t="s">
        <v>132</v>
      </c>
    </row>
    <row r="38" spans="2:20" x14ac:dyDescent="0.25">
      <c r="B38" s="67"/>
    </row>
    <row r="39" spans="2:20" x14ac:dyDescent="0.25">
      <c r="B39" s="67"/>
      <c r="L39" s="79">
        <f>ROUND(L36/100*85,0)</f>
        <v>704</v>
      </c>
      <c r="M39" s="79">
        <f>ROUND(M36/100*85,0)</f>
        <v>462</v>
      </c>
      <c r="N39" s="72" t="s">
        <v>200</v>
      </c>
      <c r="R39" s="66" t="s">
        <v>212</v>
      </c>
      <c r="S39" s="78">
        <f>S36</f>
        <v>1188</v>
      </c>
    </row>
    <row r="40" spans="2:20" x14ac:dyDescent="0.25">
      <c r="L40" s="79">
        <f>L36-L39</f>
        <v>124</v>
      </c>
      <c r="M40" s="79">
        <f>M36-M39</f>
        <v>82</v>
      </c>
      <c r="N40" s="72" t="s">
        <v>137</v>
      </c>
      <c r="R40" s="66" t="s">
        <v>213</v>
      </c>
      <c r="S40" s="78">
        <f>S39</f>
        <v>1188</v>
      </c>
    </row>
    <row r="44" spans="2:20" x14ac:dyDescent="0.25">
      <c r="B44" s="70" t="s">
        <v>214</v>
      </c>
      <c r="G44" s="72" t="s">
        <v>225</v>
      </c>
      <c r="J44" s="66" t="s">
        <v>223</v>
      </c>
      <c r="N44" s="72" t="s">
        <v>224</v>
      </c>
    </row>
    <row r="45" spans="2:20" x14ac:dyDescent="0.25">
      <c r="B45" s="65" t="s">
        <v>195</v>
      </c>
      <c r="C45" s="66">
        <v>18</v>
      </c>
      <c r="D45" s="66">
        <v>19</v>
      </c>
      <c r="E45" s="66">
        <v>1</v>
      </c>
      <c r="F45" s="66">
        <v>0.11</v>
      </c>
      <c r="G45" s="81">
        <f>ROUND(C45*D45*E45*F45,0)</f>
        <v>38</v>
      </c>
      <c r="H45" s="66" t="s">
        <v>132</v>
      </c>
      <c r="N45" s="81">
        <f>ROUND(G45+(18*2*0.11*2),0)</f>
        <v>46</v>
      </c>
      <c r="O45" s="72" t="s">
        <v>132</v>
      </c>
    </row>
    <row r="46" spans="2:20" x14ac:dyDescent="0.25">
      <c r="G46" s="81"/>
    </row>
    <row r="47" spans="2:20" x14ac:dyDescent="0.25">
      <c r="B47" s="65" t="s">
        <v>216</v>
      </c>
      <c r="C47" s="66">
        <f>D45+D45</f>
        <v>38</v>
      </c>
      <c r="D47" s="66">
        <v>4.6399999999999997</v>
      </c>
      <c r="E47" s="66">
        <v>1</v>
      </c>
      <c r="F47" s="66">
        <v>3.6999999999999998E-2</v>
      </c>
      <c r="G47" s="81">
        <f t="shared" ref="G47:G48" si="15">ROUND(C47*D47*E47*F47,0)</f>
        <v>7</v>
      </c>
      <c r="H47" s="66" t="s">
        <v>54</v>
      </c>
      <c r="I47" s="66" t="s">
        <v>220</v>
      </c>
      <c r="J47" s="71">
        <f>ROUND(C47*5*2*0.11,0)</f>
        <v>42</v>
      </c>
      <c r="K47" s="72" t="s">
        <v>132</v>
      </c>
    </row>
    <row r="48" spans="2:20" x14ac:dyDescent="0.25">
      <c r="B48" s="65" t="s">
        <v>215</v>
      </c>
      <c r="C48" s="66">
        <v>18</v>
      </c>
      <c r="D48" s="66">
        <v>19</v>
      </c>
      <c r="E48" s="66">
        <v>1.5</v>
      </c>
      <c r="F48" s="66">
        <v>3.6999999999999998E-2</v>
      </c>
      <c r="G48" s="81">
        <f t="shared" si="15"/>
        <v>19</v>
      </c>
      <c r="H48" s="66" t="s">
        <v>54</v>
      </c>
      <c r="I48" s="66" t="s">
        <v>220</v>
      </c>
      <c r="J48" s="71">
        <f>ROUND(C48*(1.64+0.33)*0.11*2,0)</f>
        <v>8</v>
      </c>
      <c r="K48" s="72" t="s">
        <v>132</v>
      </c>
    </row>
    <row r="49" spans="2:12" x14ac:dyDescent="0.25">
      <c r="B49" s="65" t="s">
        <v>217</v>
      </c>
      <c r="G49" s="81"/>
    </row>
    <row r="50" spans="2:12" x14ac:dyDescent="0.25">
      <c r="B50" s="65" t="s">
        <v>218</v>
      </c>
      <c r="C50" s="66">
        <f>18</f>
        <v>18</v>
      </c>
      <c r="D50" s="66">
        <v>3.25</v>
      </c>
      <c r="E50" s="66">
        <f>7.42-1.75</f>
        <v>5.67</v>
      </c>
      <c r="F50" s="66">
        <v>3.6999999999999998E-2</v>
      </c>
      <c r="G50" s="72">
        <f>C50*D50*E50*F50</f>
        <v>12.272715</v>
      </c>
      <c r="J50" s="71">
        <f>ROUND(C50*(E50+E51)*2*0.11,0)</f>
        <v>29</v>
      </c>
      <c r="K50" s="72" t="s">
        <v>132</v>
      </c>
    </row>
    <row r="51" spans="2:12" x14ac:dyDescent="0.25">
      <c r="C51" s="66">
        <f>18</f>
        <v>18</v>
      </c>
      <c r="D51" s="66">
        <v>1</v>
      </c>
      <c r="E51" s="66">
        <v>1.75</v>
      </c>
      <c r="F51" s="66">
        <v>3.6999999999999998E-2</v>
      </c>
      <c r="G51" s="72">
        <f>C51*D51*E51*F51</f>
        <v>1.1655</v>
      </c>
      <c r="J51" s="71">
        <f>J50</f>
        <v>29</v>
      </c>
      <c r="K51" s="72" t="s">
        <v>132</v>
      </c>
      <c r="L51" s="72" t="s">
        <v>221</v>
      </c>
    </row>
    <row r="52" spans="2:12" x14ac:dyDescent="0.25">
      <c r="B52" s="65" t="s">
        <v>219</v>
      </c>
      <c r="C52" s="66">
        <f>18</f>
        <v>18</v>
      </c>
      <c r="D52" s="66">
        <v>2.25</v>
      </c>
      <c r="E52" s="66">
        <f>7.42-1.75</f>
        <v>5.67</v>
      </c>
      <c r="F52" s="66">
        <v>3.6999999999999998E-2</v>
      </c>
      <c r="G52" s="72">
        <f>C52*D52*E52*F52</f>
        <v>8.4964949999999995</v>
      </c>
      <c r="J52" s="71">
        <f>ROUND(C52*(E52+E53)*2*0.11,0)</f>
        <v>29</v>
      </c>
      <c r="K52" s="72" t="s">
        <v>132</v>
      </c>
    </row>
    <row r="53" spans="2:12" x14ac:dyDescent="0.25">
      <c r="C53" s="66">
        <f>18</f>
        <v>18</v>
      </c>
      <c r="D53" s="66">
        <v>1</v>
      </c>
      <c r="E53" s="66">
        <v>1.75</v>
      </c>
      <c r="F53" s="66">
        <v>3.6999999999999998E-2</v>
      </c>
      <c r="G53" s="72">
        <f>C53*D53*E53*F53</f>
        <v>1.1655</v>
      </c>
      <c r="J53" s="71">
        <f>J52</f>
        <v>29</v>
      </c>
      <c r="K53" s="72" t="s">
        <v>132</v>
      </c>
      <c r="L53" s="72" t="s">
        <v>221</v>
      </c>
    </row>
    <row r="54" spans="2:12" x14ac:dyDescent="0.25">
      <c r="G54" s="81">
        <f>ROUND(SUM(G50:G53),0)</f>
        <v>23</v>
      </c>
      <c r="H54" s="66" t="s">
        <v>54</v>
      </c>
    </row>
    <row r="57" spans="2:12" x14ac:dyDescent="0.25">
      <c r="B57" s="65" t="s">
        <v>222</v>
      </c>
      <c r="G57" s="72" t="s">
        <v>226</v>
      </c>
    </row>
    <row r="58" spans="2:12" x14ac:dyDescent="0.25">
      <c r="B58" s="65" t="s">
        <v>227</v>
      </c>
      <c r="C58" s="66">
        <v>20</v>
      </c>
      <c r="D58" s="66">
        <f>(18+40)/2</f>
        <v>29</v>
      </c>
      <c r="E58" s="66">
        <v>3</v>
      </c>
      <c r="F58" s="66">
        <v>3.6999999999999998E-2</v>
      </c>
      <c r="G58" s="82">
        <f t="shared" ref="G58" si="16">ROUND(C58*D58*E58*F58,0)</f>
        <v>64</v>
      </c>
      <c r="J58" s="66">
        <f>C58*D58*1.35</f>
        <v>783</v>
      </c>
      <c r="K58" s="72">
        <f>J58*0.11</f>
        <v>86.13</v>
      </c>
    </row>
    <row r="59" spans="2:12" x14ac:dyDescent="0.25">
      <c r="B59" s="65" t="s">
        <v>228</v>
      </c>
      <c r="C59" s="66">
        <v>30</v>
      </c>
      <c r="D59" s="66">
        <v>22</v>
      </c>
      <c r="E59" s="66">
        <v>3</v>
      </c>
      <c r="F59" s="66">
        <v>3.6999999999999998E-2</v>
      </c>
      <c r="G59" s="82">
        <f t="shared" ref="G59" si="17">ROUND(C59*D59*E59*F59,0)</f>
        <v>73</v>
      </c>
      <c r="J59" s="66">
        <f>C59*D59*1.35</f>
        <v>891.00000000000011</v>
      </c>
      <c r="K59" s="72">
        <f>J59*0.11</f>
        <v>98.010000000000019</v>
      </c>
    </row>
    <row r="60" spans="2:12" x14ac:dyDescent="0.25">
      <c r="G60" s="81">
        <f>SUM(G58:G59)</f>
        <v>137</v>
      </c>
      <c r="H60" s="66" t="s">
        <v>54</v>
      </c>
      <c r="K60" s="81">
        <f>ROUND(SUM(K58:K59),0)</f>
        <v>184</v>
      </c>
      <c r="L60" s="66" t="s">
        <v>132</v>
      </c>
    </row>
    <row r="62" spans="2:12" x14ac:dyDescent="0.25">
      <c r="B62" s="65" t="s">
        <v>229</v>
      </c>
      <c r="C62" s="66">
        <f>(32+20)*4</f>
        <v>208</v>
      </c>
      <c r="D62" s="66">
        <v>3</v>
      </c>
      <c r="E62" s="66">
        <v>6</v>
      </c>
      <c r="F62" s="66">
        <v>3.6999999999999998E-2</v>
      </c>
      <c r="G62" s="81">
        <f t="shared" ref="G62" si="18">ROUND(C62*D62*E62*F62,0)</f>
        <v>139</v>
      </c>
      <c r="H62" s="66" t="s">
        <v>54</v>
      </c>
      <c r="K62" s="81">
        <f>ROUND(C62*9*0.11,0)</f>
        <v>206</v>
      </c>
      <c r="L62" s="66" t="s">
        <v>132</v>
      </c>
    </row>
    <row r="66" spans="1:8" x14ac:dyDescent="0.25">
      <c r="B66" s="65" t="s">
        <v>230</v>
      </c>
      <c r="C66" s="66">
        <f>20</f>
        <v>20</v>
      </c>
      <c r="D66" s="66">
        <v>20</v>
      </c>
      <c r="E66" s="66">
        <v>1.502</v>
      </c>
      <c r="F66" s="66">
        <f>C66*D66*E66</f>
        <v>600.79999999999995</v>
      </c>
    </row>
    <row r="67" spans="1:8" x14ac:dyDescent="0.25">
      <c r="C67" s="66">
        <f>27*2</f>
        <v>54</v>
      </c>
      <c r="D67" s="66">
        <v>21</v>
      </c>
      <c r="E67" s="66">
        <v>1.502</v>
      </c>
      <c r="F67" s="66">
        <f>C67*D67*E67</f>
        <v>1703.268</v>
      </c>
      <c r="G67" s="81">
        <f>ROUND(SUM(F66:F67),0)</f>
        <v>2304</v>
      </c>
      <c r="H67" s="66" t="s">
        <v>231</v>
      </c>
    </row>
    <row r="72" spans="1:8" ht="30" x14ac:dyDescent="0.25">
      <c r="B72" s="83" t="s">
        <v>232</v>
      </c>
    </row>
    <row r="74" spans="1:8" ht="30" x14ac:dyDescent="0.25">
      <c r="A74" s="66" t="s">
        <v>233</v>
      </c>
      <c r="B74" s="65" t="s">
        <v>235</v>
      </c>
      <c r="C74" s="66" t="s">
        <v>236</v>
      </c>
    </row>
    <row r="75" spans="1:8" ht="30" x14ac:dyDescent="0.25">
      <c r="A75" s="66" t="s">
        <v>234</v>
      </c>
      <c r="B75" s="65" t="s">
        <v>237</v>
      </c>
      <c r="C75" s="66" t="s">
        <v>238</v>
      </c>
    </row>
  </sheetData>
  <mergeCells count="1">
    <mergeCell ref="T1:W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Dayworks</vt:lpstr>
      <vt:lpstr>BOQ</vt:lpstr>
      <vt:lpstr>QS Calculations</vt:lpstr>
      <vt:lpstr>BOQ!Print_Area</vt:lpstr>
      <vt:lpstr>Dayworks!Print_Area</vt:lpstr>
      <vt:lpstr>BOQ!Print_Titles</vt:lpstr>
      <vt:lpstr>Dayworks!Print_Titles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Damion Allen</dc:creator>
  <cp:lastModifiedBy>ITSD</cp:lastModifiedBy>
  <cp:lastPrinted>2019-04-17T12:32:03Z</cp:lastPrinted>
  <dcterms:created xsi:type="dcterms:W3CDTF">2019-04-01T03:08:36Z</dcterms:created>
  <dcterms:modified xsi:type="dcterms:W3CDTF">2023-03-09T13:30:49Z</dcterms:modified>
</cp:coreProperties>
</file>